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Research\Supplementals\2023\Jan\For Website\"/>
    </mc:Choice>
  </mc:AlternateContent>
  <xr:revisionPtr revIDLastSave="0" documentId="13_ncr:1_{65F76DFF-EA4E-4B94-88B4-6C0A32BDCB6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rollment by Campus" sheetId="1" r:id="rId1"/>
    <sheet name="Operation &amp; Maintenance Summary" sheetId="2" r:id="rId2"/>
    <sheet name="Tuition Rate Schedule" sheetId="4" r:id="rId3"/>
    <sheet name="College Courses for H.S." sheetId="7" r:id="rId4"/>
  </sheets>
  <definedNames>
    <definedName name="_xlnm.Print_Area" localSheetId="3">'College Courses for H.S.'!$A$8:$N$145</definedName>
    <definedName name="_xlnm.Print_Area" localSheetId="0">'Enrollment by Campus'!$A$5:$DO$51</definedName>
    <definedName name="_xlnm.Print_Area" localSheetId="1">'Operation &amp; Maintenance Summary'!$A$5:$AV$88</definedName>
    <definedName name="_xlnm.Print_Area" localSheetId="2">'Tuition Rate Schedule'!$A$4:$AC$12</definedName>
    <definedName name="_xlnm.Print_Titles" localSheetId="3">'College Courses for H.S.'!$1:$7</definedName>
    <definedName name="_xlnm.Print_Titles" localSheetId="0">'Enrollment by Campus'!$A:$C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0" i="2" l="1"/>
  <c r="AR87" i="2"/>
  <c r="AS79" i="2"/>
  <c r="AR79" i="2"/>
  <c r="AT69" i="2"/>
  <c r="AU69" i="2" s="1"/>
  <c r="AS69" i="2"/>
  <c r="AR69" i="2"/>
  <c r="AU67" i="2"/>
  <c r="AU66" i="2"/>
  <c r="AU65" i="2"/>
  <c r="AS54" i="2"/>
  <c r="AR54" i="2"/>
  <c r="AT53" i="2"/>
  <c r="AS53" i="2"/>
  <c r="AR53" i="2"/>
  <c r="AT52" i="2"/>
  <c r="AS52" i="2"/>
  <c r="AR52" i="2"/>
  <c r="AT51" i="2"/>
  <c r="AT56" i="2" s="1"/>
  <c r="AS51" i="2"/>
  <c r="AR51" i="2"/>
  <c r="AR56" i="2" s="1"/>
  <c r="AR85" i="2" s="1"/>
  <c r="AT47" i="2"/>
  <c r="AS47" i="2"/>
  <c r="AR47" i="2"/>
  <c r="AU45" i="2"/>
  <c r="AU44" i="2"/>
  <c r="AU43" i="2"/>
  <c r="AT39" i="2"/>
  <c r="AS39" i="2"/>
  <c r="AR39" i="2"/>
  <c r="AU37" i="2"/>
  <c r="AU36" i="2"/>
  <c r="AU35" i="2"/>
  <c r="AT31" i="2"/>
  <c r="AS31" i="2"/>
  <c r="AR31" i="2"/>
  <c r="AU29" i="2"/>
  <c r="AU28" i="2"/>
  <c r="AU27" i="2"/>
  <c r="AT23" i="2"/>
  <c r="AS23" i="2"/>
  <c r="AR23" i="2"/>
  <c r="AU20" i="2"/>
  <c r="AU19" i="2"/>
  <c r="AU18" i="2"/>
  <c r="AT14" i="2"/>
  <c r="AS14" i="2"/>
  <c r="AR14" i="2"/>
  <c r="AU12" i="2"/>
  <c r="AU11" i="2"/>
  <c r="AU10" i="2"/>
  <c r="DN30" i="1"/>
  <c r="DN24" i="1"/>
  <c r="DN23" i="1"/>
  <c r="DN22" i="1"/>
  <c r="DN25" i="1" s="1"/>
  <c r="DN20" i="1"/>
  <c r="DN15" i="1"/>
  <c r="DN10" i="1"/>
  <c r="DG30" i="1"/>
  <c r="DG24" i="1"/>
  <c r="DG23" i="1"/>
  <c r="DG22" i="1"/>
  <c r="DG25" i="1" s="1"/>
  <c r="DG20" i="1"/>
  <c r="DG15" i="1"/>
  <c r="DG10" i="1"/>
  <c r="CZ30" i="1"/>
  <c r="CZ24" i="1"/>
  <c r="CZ23" i="1"/>
  <c r="CZ22" i="1"/>
  <c r="CZ25" i="1" s="1"/>
  <c r="CZ20" i="1"/>
  <c r="CZ15" i="1"/>
  <c r="CZ10" i="1"/>
  <c r="CS30" i="1"/>
  <c r="CS24" i="1"/>
  <c r="CS23" i="1"/>
  <c r="CS22" i="1"/>
  <c r="CS20" i="1"/>
  <c r="CS15" i="1"/>
  <c r="CS10" i="1"/>
  <c r="CL30" i="1"/>
  <c r="CL24" i="1"/>
  <c r="CL23" i="1"/>
  <c r="CL22" i="1"/>
  <c r="CL25" i="1" s="1"/>
  <c r="CL20" i="1"/>
  <c r="CL15" i="1"/>
  <c r="CL10" i="1"/>
  <c r="CE30" i="1"/>
  <c r="CE24" i="1"/>
  <c r="CE23" i="1"/>
  <c r="CE22" i="1"/>
  <c r="CE25" i="1" s="1"/>
  <c r="CE20" i="1"/>
  <c r="CE15" i="1"/>
  <c r="CE10" i="1"/>
  <c r="BX30" i="1"/>
  <c r="BX24" i="1"/>
  <c r="BX23" i="1"/>
  <c r="BX22" i="1"/>
  <c r="BX20" i="1"/>
  <c r="BX15" i="1"/>
  <c r="BX10" i="1"/>
  <c r="BQ30" i="1"/>
  <c r="BQ24" i="1"/>
  <c r="BQ23" i="1"/>
  <c r="BQ22" i="1"/>
  <c r="BQ25" i="1" s="1"/>
  <c r="BQ20" i="1"/>
  <c r="BQ15" i="1"/>
  <c r="BQ10" i="1"/>
  <c r="BF30" i="1"/>
  <c r="BF24" i="1"/>
  <c r="BF23" i="1"/>
  <c r="BF22" i="1"/>
  <c r="BF20" i="1"/>
  <c r="BF15" i="1"/>
  <c r="BF10" i="1"/>
  <c r="AU30" i="1"/>
  <c r="AU24" i="1"/>
  <c r="AU23" i="1"/>
  <c r="AU22" i="1"/>
  <c r="AU20" i="1"/>
  <c r="AU15" i="1"/>
  <c r="AU10" i="1"/>
  <c r="AJ30" i="1"/>
  <c r="AJ24" i="1"/>
  <c r="AJ23" i="1"/>
  <c r="AJ22" i="1"/>
  <c r="AJ20" i="1"/>
  <c r="AJ15" i="1"/>
  <c r="AJ10" i="1"/>
  <c r="Y30" i="1"/>
  <c r="Y24" i="1"/>
  <c r="Y23" i="1"/>
  <c r="Y22" i="1"/>
  <c r="Y20" i="1"/>
  <c r="Y15" i="1"/>
  <c r="Y10" i="1"/>
  <c r="N29" i="1"/>
  <c r="N28" i="1"/>
  <c r="N27" i="1"/>
  <c r="N19" i="1"/>
  <c r="N18" i="1"/>
  <c r="N17" i="1"/>
  <c r="N14" i="1"/>
  <c r="N13" i="1"/>
  <c r="N12" i="1"/>
  <c r="R8" i="7"/>
  <c r="P8" i="7"/>
  <c r="N8" i="7"/>
  <c r="L8" i="7"/>
  <c r="J8" i="7"/>
  <c r="H8" i="7"/>
  <c r="F8" i="7"/>
  <c r="E8" i="7"/>
  <c r="D8" i="7"/>
  <c r="AN87" i="2"/>
  <c r="AO79" i="2"/>
  <c r="AN79" i="2"/>
  <c r="AP69" i="2"/>
  <c r="AO69" i="2"/>
  <c r="AN69" i="2"/>
  <c r="AQ67" i="2"/>
  <c r="AQ66" i="2"/>
  <c r="AQ65" i="2"/>
  <c r="AO54" i="2"/>
  <c r="AN54" i="2"/>
  <c r="AP53" i="2"/>
  <c r="AO53" i="2"/>
  <c r="AN53" i="2"/>
  <c r="AP52" i="2"/>
  <c r="AO52" i="2"/>
  <c r="AO56" i="2" s="1"/>
  <c r="AO85" i="2" s="1"/>
  <c r="AN52" i="2"/>
  <c r="AP51" i="2"/>
  <c r="AO51" i="2"/>
  <c r="AN51" i="2"/>
  <c r="AP47" i="2"/>
  <c r="AO47" i="2"/>
  <c r="AN47" i="2"/>
  <c r="AQ45" i="2"/>
  <c r="AQ44" i="2"/>
  <c r="AQ43" i="2"/>
  <c r="AP39" i="2"/>
  <c r="AO39" i="2"/>
  <c r="AN39" i="2"/>
  <c r="AQ37" i="2"/>
  <c r="AQ36" i="2"/>
  <c r="AQ35" i="2"/>
  <c r="AP31" i="2"/>
  <c r="AO31" i="2"/>
  <c r="AN31" i="2"/>
  <c r="AQ29" i="2"/>
  <c r="AQ28" i="2"/>
  <c r="AQ27" i="2"/>
  <c r="AP23" i="2"/>
  <c r="AO23" i="2"/>
  <c r="AN23" i="2"/>
  <c r="AQ20" i="2"/>
  <c r="AQ19" i="2"/>
  <c r="AQ18" i="2"/>
  <c r="AP14" i="2"/>
  <c r="AO14" i="2"/>
  <c r="AN14" i="2"/>
  <c r="AQ12" i="2"/>
  <c r="AQ11" i="2"/>
  <c r="AQ10" i="2"/>
  <c r="DM30" i="1"/>
  <c r="DM24" i="1"/>
  <c r="DM23" i="1"/>
  <c r="DM22" i="1"/>
  <c r="DM20" i="1"/>
  <c r="DM15" i="1"/>
  <c r="DM10" i="1"/>
  <c r="DF30" i="1"/>
  <c r="DF24" i="1"/>
  <c r="DF23" i="1"/>
  <c r="DF22" i="1"/>
  <c r="DF20" i="1"/>
  <c r="DF15" i="1"/>
  <c r="DF10" i="1"/>
  <c r="CY30" i="1"/>
  <c r="CY24" i="1"/>
  <c r="CY23" i="1"/>
  <c r="CY22" i="1"/>
  <c r="CY20" i="1"/>
  <c r="CY15" i="1"/>
  <c r="CY10" i="1"/>
  <c r="CR30" i="1"/>
  <c r="CR24" i="1"/>
  <c r="CR23" i="1"/>
  <c r="CR22" i="1"/>
  <c r="CR20" i="1"/>
  <c r="CR15" i="1"/>
  <c r="CR10" i="1"/>
  <c r="CK30" i="1"/>
  <c r="CK24" i="1"/>
  <c r="CK23" i="1"/>
  <c r="CK22" i="1"/>
  <c r="CK20" i="1"/>
  <c r="CK15" i="1"/>
  <c r="CK10" i="1"/>
  <c r="CD30" i="1"/>
  <c r="CD24" i="1"/>
  <c r="CD23" i="1"/>
  <c r="CD22" i="1"/>
  <c r="CD20" i="1"/>
  <c r="CD15" i="1"/>
  <c r="CD10" i="1"/>
  <c r="BW30" i="1"/>
  <c r="BW24" i="1"/>
  <c r="BW23" i="1"/>
  <c r="BW22" i="1"/>
  <c r="BW20" i="1"/>
  <c r="BW15" i="1"/>
  <c r="BW10" i="1"/>
  <c r="BP30" i="1"/>
  <c r="BP24" i="1"/>
  <c r="BP23" i="1"/>
  <c r="BP22" i="1"/>
  <c r="BP20" i="1"/>
  <c r="BP15" i="1"/>
  <c r="BP10" i="1"/>
  <c r="BE30" i="1"/>
  <c r="BE24" i="1"/>
  <c r="BE23" i="1"/>
  <c r="BE22" i="1"/>
  <c r="BE20" i="1"/>
  <c r="BE15" i="1"/>
  <c r="BE10" i="1"/>
  <c r="AT30" i="1"/>
  <c r="AT24" i="1"/>
  <c r="AT23" i="1"/>
  <c r="AT22" i="1"/>
  <c r="AT20" i="1"/>
  <c r="AT15" i="1"/>
  <c r="AT10" i="1"/>
  <c r="AI30" i="1"/>
  <c r="AI24" i="1"/>
  <c r="AI23" i="1"/>
  <c r="AI22" i="1"/>
  <c r="AI20" i="1"/>
  <c r="AI15" i="1"/>
  <c r="AI10" i="1"/>
  <c r="X30" i="1"/>
  <c r="X24" i="1"/>
  <c r="X23" i="1"/>
  <c r="X22" i="1"/>
  <c r="X20" i="1"/>
  <c r="X15" i="1"/>
  <c r="X10" i="1"/>
  <c r="M29" i="1"/>
  <c r="M28" i="1"/>
  <c r="M27" i="1"/>
  <c r="M19" i="1"/>
  <c r="M18" i="1"/>
  <c r="M17" i="1"/>
  <c r="M14" i="1"/>
  <c r="M13" i="1"/>
  <c r="M12" i="1"/>
  <c r="AJ87" i="2"/>
  <c r="AK79" i="2"/>
  <c r="AJ79" i="2"/>
  <c r="AL69" i="2"/>
  <c r="AK69" i="2"/>
  <c r="AJ69" i="2"/>
  <c r="AM67" i="2"/>
  <c r="AM66" i="2"/>
  <c r="AM65" i="2"/>
  <c r="AK54" i="2"/>
  <c r="AJ54" i="2"/>
  <c r="AL53" i="2"/>
  <c r="AK53" i="2"/>
  <c r="AJ53" i="2"/>
  <c r="AL52" i="2"/>
  <c r="AK52" i="2"/>
  <c r="AJ52" i="2"/>
  <c r="AL51" i="2"/>
  <c r="AK51" i="2"/>
  <c r="AJ51" i="2"/>
  <c r="AL47" i="2"/>
  <c r="AK47" i="2"/>
  <c r="AJ47" i="2"/>
  <c r="AM45" i="2"/>
  <c r="AM44" i="2"/>
  <c r="AM43" i="2"/>
  <c r="AL39" i="2"/>
  <c r="AK39" i="2"/>
  <c r="AJ39" i="2"/>
  <c r="AM37" i="2"/>
  <c r="AM36" i="2"/>
  <c r="AM35" i="2"/>
  <c r="AL31" i="2"/>
  <c r="AK31" i="2"/>
  <c r="AJ31" i="2"/>
  <c r="AM29" i="2"/>
  <c r="AM28" i="2"/>
  <c r="AM27" i="2"/>
  <c r="AL23" i="2"/>
  <c r="AK23" i="2"/>
  <c r="AJ23" i="2"/>
  <c r="AM20" i="2"/>
  <c r="AM19" i="2"/>
  <c r="AM18" i="2"/>
  <c r="AL14" i="2"/>
  <c r="AK14" i="2"/>
  <c r="AJ14" i="2"/>
  <c r="AM12" i="2"/>
  <c r="AM11" i="2"/>
  <c r="AM10" i="2"/>
  <c r="DL30" i="1"/>
  <c r="DL24" i="1"/>
  <c r="DL23" i="1"/>
  <c r="DL22" i="1"/>
  <c r="DL20" i="1"/>
  <c r="DL15" i="1"/>
  <c r="DL10" i="1"/>
  <c r="DE30" i="1"/>
  <c r="DE24" i="1"/>
  <c r="DE23" i="1"/>
  <c r="DE22" i="1"/>
  <c r="DE20" i="1"/>
  <c r="DE15" i="1"/>
  <c r="DE10" i="1"/>
  <c r="CX30" i="1"/>
  <c r="CX24" i="1"/>
  <c r="CX23" i="1"/>
  <c r="CX22" i="1"/>
  <c r="CX20" i="1"/>
  <c r="CX15" i="1"/>
  <c r="CX10" i="1"/>
  <c r="CQ30" i="1"/>
  <c r="CQ24" i="1"/>
  <c r="CQ23" i="1"/>
  <c r="CQ22" i="1"/>
  <c r="CQ20" i="1"/>
  <c r="CQ15" i="1"/>
  <c r="CQ10" i="1"/>
  <c r="CJ30" i="1"/>
  <c r="CJ24" i="1"/>
  <c r="CJ23" i="1"/>
  <c r="CJ22" i="1"/>
  <c r="CJ20" i="1"/>
  <c r="CJ15" i="1"/>
  <c r="CJ10" i="1"/>
  <c r="CC30" i="1"/>
  <c r="CC24" i="1"/>
  <c r="CC23" i="1"/>
  <c r="CC22" i="1"/>
  <c r="CC20" i="1"/>
  <c r="CC15" i="1"/>
  <c r="CC10" i="1"/>
  <c r="BV30" i="1"/>
  <c r="BV24" i="1"/>
  <c r="BV23" i="1"/>
  <c r="BV22" i="1"/>
  <c r="BV20" i="1"/>
  <c r="BV15" i="1"/>
  <c r="BV10" i="1"/>
  <c r="BO30" i="1"/>
  <c r="BO24" i="1"/>
  <c r="BO23" i="1"/>
  <c r="BO22" i="1"/>
  <c r="BO20" i="1"/>
  <c r="BO15" i="1"/>
  <c r="BO10" i="1"/>
  <c r="BD30" i="1"/>
  <c r="BD24" i="1"/>
  <c r="BD23" i="1"/>
  <c r="BD22" i="1"/>
  <c r="BD20" i="1"/>
  <c r="BD15" i="1"/>
  <c r="BD10" i="1"/>
  <c r="AS30" i="1"/>
  <c r="AS24" i="1"/>
  <c r="AS23" i="1"/>
  <c r="AS22" i="1"/>
  <c r="AS20" i="1"/>
  <c r="AS15" i="1"/>
  <c r="AS10" i="1"/>
  <c r="AH30" i="1"/>
  <c r="AH24" i="1"/>
  <c r="AH23" i="1"/>
  <c r="AH22" i="1"/>
  <c r="AH20" i="1"/>
  <c r="AH15" i="1"/>
  <c r="AH10" i="1"/>
  <c r="W30" i="1"/>
  <c r="W24" i="1"/>
  <c r="W23" i="1"/>
  <c r="W22" i="1"/>
  <c r="W20" i="1"/>
  <c r="W15" i="1"/>
  <c r="W10" i="1"/>
  <c r="L12" i="1"/>
  <c r="L13" i="1"/>
  <c r="L14" i="1"/>
  <c r="L17" i="1"/>
  <c r="L18" i="1"/>
  <c r="L19" i="1"/>
  <c r="L27" i="1"/>
  <c r="L28" i="1"/>
  <c r="L29" i="1"/>
  <c r="CS25" i="1" l="1"/>
  <c r="BX25" i="1"/>
  <c r="BF25" i="1"/>
  <c r="AU25" i="1"/>
  <c r="N30" i="1"/>
  <c r="AJ25" i="1"/>
  <c r="AS56" i="2"/>
  <c r="AS85" i="2" s="1"/>
  <c r="AU47" i="2"/>
  <c r="AU31" i="2"/>
  <c r="AU14" i="2"/>
  <c r="AU23" i="2"/>
  <c r="AU53" i="2"/>
  <c r="AU39" i="2"/>
  <c r="AU51" i="2"/>
  <c r="AU52" i="2"/>
  <c r="N20" i="1"/>
  <c r="Y25" i="1"/>
  <c r="N23" i="1"/>
  <c r="N15" i="1"/>
  <c r="N24" i="1"/>
  <c r="N22" i="1"/>
  <c r="CR25" i="1"/>
  <c r="BW25" i="1"/>
  <c r="BE25" i="1"/>
  <c r="AT25" i="1"/>
  <c r="AQ47" i="2"/>
  <c r="AQ39" i="2"/>
  <c r="AQ31" i="2"/>
  <c r="AQ23" i="2"/>
  <c r="AQ14" i="2"/>
  <c r="AI25" i="1"/>
  <c r="DF25" i="1"/>
  <c r="CY25" i="1"/>
  <c r="DM25" i="1"/>
  <c r="CK25" i="1"/>
  <c r="M30" i="1"/>
  <c r="CD25" i="1"/>
  <c r="BP25" i="1"/>
  <c r="AQ69" i="2"/>
  <c r="AQ51" i="2"/>
  <c r="AN56" i="2"/>
  <c r="AN85" i="2" s="1"/>
  <c r="AP56" i="2"/>
  <c r="AQ53" i="2"/>
  <c r="AM39" i="2"/>
  <c r="AQ52" i="2"/>
  <c r="X25" i="1"/>
  <c r="M23" i="1"/>
  <c r="M15" i="1"/>
  <c r="M24" i="1"/>
  <c r="M20" i="1"/>
  <c r="M22" i="1"/>
  <c r="AM31" i="2"/>
  <c r="AM23" i="2"/>
  <c r="AM69" i="2"/>
  <c r="AM47" i="2"/>
  <c r="DL25" i="1"/>
  <c r="AK56" i="2"/>
  <c r="AK85" i="2" s="1"/>
  <c r="AM53" i="2"/>
  <c r="AM14" i="2"/>
  <c r="AL56" i="2"/>
  <c r="AJ56" i="2"/>
  <c r="AJ85" i="2" s="1"/>
  <c r="AM51" i="2"/>
  <c r="AM52" i="2"/>
  <c r="L30" i="1"/>
  <c r="CQ25" i="1"/>
  <c r="CC25" i="1"/>
  <c r="BV25" i="1"/>
  <c r="AH25" i="1"/>
  <c r="BO25" i="1"/>
  <c r="CX25" i="1"/>
  <c r="DE25" i="1"/>
  <c r="CJ25" i="1"/>
  <c r="BD25" i="1"/>
  <c r="AS25" i="1"/>
  <c r="L24" i="1"/>
  <c r="W25" i="1"/>
  <c r="L23" i="1"/>
  <c r="L15" i="1"/>
  <c r="L22" i="1"/>
  <c r="L20" i="1"/>
  <c r="AU56" i="2" l="1"/>
  <c r="N25" i="1"/>
  <c r="AQ56" i="2"/>
  <c r="M25" i="1"/>
  <c r="AM56" i="2"/>
  <c r="L25" i="1"/>
  <c r="V24" i="1"/>
  <c r="U24" i="1"/>
  <c r="V23" i="1"/>
  <c r="U23" i="1"/>
  <c r="V22" i="1"/>
  <c r="U22" i="1"/>
  <c r="AG24" i="1"/>
  <c r="AF24" i="1"/>
  <c r="AG23" i="1"/>
  <c r="AF23" i="1"/>
  <c r="AG22" i="1"/>
  <c r="AF22" i="1"/>
  <c r="AR24" i="1"/>
  <c r="AQ24" i="1"/>
  <c r="AR23" i="1"/>
  <c r="AQ23" i="1"/>
  <c r="AR22" i="1"/>
  <c r="AQ22" i="1"/>
  <c r="BC24" i="1"/>
  <c r="BB24" i="1"/>
  <c r="BC23" i="1"/>
  <c r="BB23" i="1"/>
  <c r="BC22" i="1"/>
  <c r="BB22" i="1"/>
  <c r="BN24" i="1"/>
  <c r="BM24" i="1"/>
  <c r="BN23" i="1"/>
  <c r="BM23" i="1"/>
  <c r="BN22" i="1"/>
  <c r="BM22" i="1"/>
  <c r="BU24" i="1"/>
  <c r="BT24" i="1"/>
  <c r="BU23" i="1"/>
  <c r="BT23" i="1"/>
  <c r="BU22" i="1"/>
  <c r="BT22" i="1"/>
  <c r="CB24" i="1"/>
  <c r="CA24" i="1"/>
  <c r="CB23" i="1"/>
  <c r="CA23" i="1"/>
  <c r="CB22" i="1"/>
  <c r="CA22" i="1"/>
  <c r="CI24" i="1"/>
  <c r="CH24" i="1"/>
  <c r="CI23" i="1"/>
  <c r="CH23" i="1"/>
  <c r="CI22" i="1"/>
  <c r="CH22" i="1"/>
  <c r="CW24" i="1"/>
  <c r="CV24" i="1"/>
  <c r="CW23" i="1"/>
  <c r="CV23" i="1"/>
  <c r="CW22" i="1"/>
  <c r="CV22" i="1"/>
  <c r="DD24" i="1"/>
  <c r="DC24" i="1"/>
  <c r="DD23" i="1"/>
  <c r="DC23" i="1"/>
  <c r="DD22" i="1"/>
  <c r="DC22" i="1"/>
  <c r="CV25" i="1" l="1"/>
  <c r="AF25" i="1"/>
  <c r="BT25" i="1"/>
  <c r="DC25" i="1"/>
  <c r="AQ25" i="1"/>
  <c r="CW25" i="1"/>
  <c r="CA25" i="1"/>
  <c r="BU25" i="1"/>
  <c r="AR25" i="1"/>
  <c r="DD25" i="1"/>
  <c r="CH25" i="1"/>
  <c r="BN25" i="1"/>
  <c r="AG25" i="1"/>
  <c r="U25" i="1"/>
  <c r="CI25" i="1"/>
  <c r="BM25" i="1"/>
  <c r="BB25" i="1"/>
  <c r="V25" i="1"/>
  <c r="CB25" i="1"/>
  <c r="BC25" i="1"/>
  <c r="BR25" i="1"/>
  <c r="BY25" i="1"/>
  <c r="CF25" i="1"/>
  <c r="DH25" i="1"/>
  <c r="DA25" i="1"/>
  <c r="CT25" i="1"/>
  <c r="CM25" i="1"/>
  <c r="CP24" i="1"/>
  <c r="CO24" i="1"/>
  <c r="CP23" i="1"/>
  <c r="CO23" i="1"/>
  <c r="CP22" i="1"/>
  <c r="CO22" i="1"/>
  <c r="DK22" i="1"/>
  <c r="DK23" i="1"/>
  <c r="DK24" i="1"/>
  <c r="DJ23" i="1"/>
  <c r="DJ24" i="1"/>
  <c r="DJ22" i="1"/>
  <c r="DK25" i="1" l="1"/>
  <c r="CP25" i="1"/>
  <c r="CO25" i="1"/>
  <c r="DJ25" i="1"/>
  <c r="A3" i="2" l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H27" i="1"/>
  <c r="G27" i="1"/>
  <c r="F27" i="1"/>
  <c r="E27" i="1"/>
  <c r="D27" i="1"/>
  <c r="P22" i="1" l="1"/>
  <c r="Q22" i="1"/>
  <c r="R22" i="1"/>
  <c r="S22" i="1"/>
  <c r="T22" i="1"/>
  <c r="Z22" i="1"/>
  <c r="AA22" i="1"/>
  <c r="AB22" i="1"/>
  <c r="AC22" i="1"/>
  <c r="AD22" i="1"/>
  <c r="AE22" i="1"/>
  <c r="AK22" i="1"/>
  <c r="AL22" i="1"/>
  <c r="AM22" i="1"/>
  <c r="AN22" i="1"/>
  <c r="AO22" i="1"/>
  <c r="AP22" i="1"/>
  <c r="AV22" i="1"/>
  <c r="AW22" i="1"/>
  <c r="AX22" i="1"/>
  <c r="AY22" i="1"/>
  <c r="AZ22" i="1"/>
  <c r="BA22" i="1"/>
  <c r="BG22" i="1"/>
  <c r="BH22" i="1"/>
  <c r="BI22" i="1"/>
  <c r="BJ22" i="1"/>
  <c r="BK22" i="1"/>
  <c r="BL22" i="1"/>
  <c r="BS22" i="1"/>
  <c r="BZ22" i="1"/>
  <c r="CG22" i="1"/>
  <c r="CN22" i="1"/>
  <c r="CU22" i="1"/>
  <c r="DB22" i="1"/>
  <c r="DI22" i="1"/>
  <c r="P23" i="1"/>
  <c r="Q23" i="1"/>
  <c r="R23" i="1"/>
  <c r="S23" i="1"/>
  <c r="T23" i="1"/>
  <c r="Z23" i="1"/>
  <c r="AA23" i="1"/>
  <c r="AB23" i="1"/>
  <c r="AC23" i="1"/>
  <c r="AD23" i="1"/>
  <c r="AE23" i="1"/>
  <c r="AK23" i="1"/>
  <c r="AL23" i="1"/>
  <c r="AM23" i="1"/>
  <c r="AN23" i="1"/>
  <c r="AO23" i="1"/>
  <c r="AP23" i="1"/>
  <c r="AV23" i="1"/>
  <c r="AW23" i="1"/>
  <c r="AX23" i="1"/>
  <c r="AY23" i="1"/>
  <c r="AZ23" i="1"/>
  <c r="BA23" i="1"/>
  <c r="BG23" i="1"/>
  <c r="BH23" i="1"/>
  <c r="BI23" i="1"/>
  <c r="BJ23" i="1"/>
  <c r="BK23" i="1"/>
  <c r="BL23" i="1"/>
  <c r="BS23" i="1"/>
  <c r="BZ23" i="1"/>
  <c r="CG23" i="1"/>
  <c r="CN23" i="1"/>
  <c r="CU23" i="1"/>
  <c r="DB23" i="1"/>
  <c r="DI23" i="1"/>
  <c r="P24" i="1"/>
  <c r="Q24" i="1"/>
  <c r="R24" i="1"/>
  <c r="S24" i="1"/>
  <c r="T24" i="1"/>
  <c r="Z24" i="1"/>
  <c r="AA24" i="1"/>
  <c r="AB24" i="1"/>
  <c r="AC24" i="1"/>
  <c r="AD24" i="1"/>
  <c r="AE24" i="1"/>
  <c r="AK24" i="1"/>
  <c r="AL24" i="1"/>
  <c r="AM24" i="1"/>
  <c r="AN24" i="1"/>
  <c r="AO24" i="1"/>
  <c r="AP24" i="1"/>
  <c r="AV24" i="1"/>
  <c r="AW24" i="1"/>
  <c r="AX24" i="1"/>
  <c r="AY24" i="1"/>
  <c r="AZ24" i="1"/>
  <c r="BA24" i="1"/>
  <c r="BG24" i="1"/>
  <c r="BH24" i="1"/>
  <c r="BI24" i="1"/>
  <c r="BJ24" i="1"/>
  <c r="BK24" i="1"/>
  <c r="BL24" i="1"/>
  <c r="BS24" i="1"/>
  <c r="BZ24" i="1"/>
  <c r="CG24" i="1"/>
  <c r="CN24" i="1"/>
  <c r="CU24" i="1"/>
  <c r="DB24" i="1"/>
  <c r="DI24" i="1"/>
  <c r="O23" i="1"/>
  <c r="O24" i="1"/>
  <c r="O22" i="1"/>
  <c r="BZ25" i="1" l="1"/>
  <c r="Z25" i="1"/>
  <c r="BL25" i="1"/>
  <c r="AY25" i="1"/>
  <c r="AL25" i="1"/>
  <c r="T25" i="1"/>
  <c r="AO25" i="1"/>
  <c r="DI25" i="1"/>
  <c r="BK25" i="1"/>
  <c r="AX25" i="1"/>
  <c r="AK25" i="1"/>
  <c r="CG25" i="1"/>
  <c r="BA25" i="1"/>
  <c r="AM25" i="1"/>
  <c r="DB25" i="1"/>
  <c r="BJ25" i="1"/>
  <c r="AW25" i="1"/>
  <c r="AE25" i="1"/>
  <c r="BG25" i="1"/>
  <c r="AA25" i="1"/>
  <c r="BS25" i="1"/>
  <c r="CU25" i="1"/>
  <c r="BI25" i="1"/>
  <c r="AV25" i="1"/>
  <c r="AD25" i="1"/>
  <c r="AB25" i="1"/>
  <c r="AN25" i="1"/>
  <c r="AZ25" i="1"/>
  <c r="CN25" i="1"/>
  <c r="BH25" i="1"/>
  <c r="AP25" i="1"/>
  <c r="AC25" i="1"/>
  <c r="DH30" i="1"/>
  <c r="DH20" i="1"/>
  <c r="DH15" i="1"/>
  <c r="DH10" i="1"/>
  <c r="DA30" i="1"/>
  <c r="DA20" i="1"/>
  <c r="DA15" i="1"/>
  <c r="DA10" i="1"/>
  <c r="CT30" i="1"/>
  <c r="CT20" i="1"/>
  <c r="CT15" i="1"/>
  <c r="CT10" i="1"/>
  <c r="CM30" i="1"/>
  <c r="CM20" i="1"/>
  <c r="CM15" i="1"/>
  <c r="CM10" i="1"/>
  <c r="CF30" i="1"/>
  <c r="CF20" i="1"/>
  <c r="CF15" i="1"/>
  <c r="CF10" i="1"/>
  <c r="BR30" i="1"/>
  <c r="BR20" i="1"/>
  <c r="BR15" i="1"/>
  <c r="BR10" i="1"/>
  <c r="CW30" i="1"/>
  <c r="CV30" i="1"/>
  <c r="CU30" i="1"/>
  <c r="CP30" i="1"/>
  <c r="CO30" i="1"/>
  <c r="CN30" i="1"/>
  <c r="CI30" i="1"/>
  <c r="CH30" i="1"/>
  <c r="CG30" i="1"/>
  <c r="CB30" i="1"/>
  <c r="CA30" i="1"/>
  <c r="BZ30" i="1"/>
  <c r="BY30" i="1"/>
  <c r="CW20" i="1"/>
  <c r="CV20" i="1"/>
  <c r="CU20" i="1"/>
  <c r="CP20" i="1"/>
  <c r="CO20" i="1"/>
  <c r="CN20" i="1"/>
  <c r="CI20" i="1"/>
  <c r="CH20" i="1"/>
  <c r="CG20" i="1"/>
  <c r="CB20" i="1"/>
  <c r="CA20" i="1"/>
  <c r="BZ20" i="1"/>
  <c r="BY20" i="1"/>
  <c r="CW15" i="1"/>
  <c r="CV15" i="1"/>
  <c r="CU15" i="1"/>
  <c r="CP15" i="1"/>
  <c r="CO15" i="1"/>
  <c r="CN15" i="1"/>
  <c r="CI15" i="1"/>
  <c r="CH15" i="1"/>
  <c r="CG15" i="1"/>
  <c r="CB15" i="1"/>
  <c r="CA15" i="1"/>
  <c r="BZ15" i="1"/>
  <c r="BY15" i="1"/>
  <c r="CW10" i="1"/>
  <c r="CV10" i="1"/>
  <c r="CU10" i="1"/>
  <c r="CP10" i="1"/>
  <c r="CO10" i="1"/>
  <c r="CN10" i="1"/>
  <c r="CI10" i="1"/>
  <c r="CH10" i="1"/>
  <c r="CG10" i="1"/>
  <c r="CB10" i="1"/>
  <c r="CA10" i="1"/>
  <c r="BZ10" i="1"/>
  <c r="BY10" i="1"/>
  <c r="DD30" i="1"/>
  <c r="DC30" i="1"/>
  <c r="DB30" i="1"/>
  <c r="DD20" i="1"/>
  <c r="DC20" i="1"/>
  <c r="DB20" i="1"/>
  <c r="DD15" i="1"/>
  <c r="DC15" i="1"/>
  <c r="DB15" i="1"/>
  <c r="DD10" i="1"/>
  <c r="DC10" i="1"/>
  <c r="DB10" i="1"/>
  <c r="AG30" i="1"/>
  <c r="AF30" i="1"/>
  <c r="AE30" i="1"/>
  <c r="AD30" i="1"/>
  <c r="AC30" i="1"/>
  <c r="AB30" i="1"/>
  <c r="AA30" i="1"/>
  <c r="Z30" i="1"/>
  <c r="AG20" i="1"/>
  <c r="AF20" i="1"/>
  <c r="AE20" i="1"/>
  <c r="AD20" i="1"/>
  <c r="AC20" i="1"/>
  <c r="AB20" i="1"/>
  <c r="AA20" i="1"/>
  <c r="Z20" i="1"/>
  <c r="AG15" i="1"/>
  <c r="AF15" i="1"/>
  <c r="AE15" i="1"/>
  <c r="AD15" i="1"/>
  <c r="AC15" i="1"/>
  <c r="AB15" i="1"/>
  <c r="AA15" i="1"/>
  <c r="Z15" i="1"/>
  <c r="AG10" i="1"/>
  <c r="AF10" i="1"/>
  <c r="AE10" i="1"/>
  <c r="AD10" i="1"/>
  <c r="AC10" i="1"/>
  <c r="AB10" i="1"/>
  <c r="AA10" i="1"/>
  <c r="Z10" i="1"/>
  <c r="AR30" i="1"/>
  <c r="AQ30" i="1"/>
  <c r="AP30" i="1"/>
  <c r="AO30" i="1"/>
  <c r="AN30" i="1"/>
  <c r="AM30" i="1"/>
  <c r="AL30" i="1"/>
  <c r="AK30" i="1"/>
  <c r="AR20" i="1"/>
  <c r="AQ20" i="1"/>
  <c r="AP20" i="1"/>
  <c r="AO20" i="1"/>
  <c r="AN20" i="1"/>
  <c r="AM20" i="1"/>
  <c r="AL20" i="1"/>
  <c r="AK20" i="1"/>
  <c r="AR15" i="1"/>
  <c r="AQ15" i="1"/>
  <c r="AP15" i="1"/>
  <c r="AO15" i="1"/>
  <c r="AN15" i="1"/>
  <c r="AM15" i="1"/>
  <c r="AL15" i="1"/>
  <c r="AK15" i="1"/>
  <c r="AR10" i="1"/>
  <c r="AQ10" i="1"/>
  <c r="AP10" i="1"/>
  <c r="AO10" i="1"/>
  <c r="AN10" i="1"/>
  <c r="AM10" i="1"/>
  <c r="AL10" i="1"/>
  <c r="AK10" i="1"/>
  <c r="BU30" i="1" l="1"/>
  <c r="BT30" i="1"/>
  <c r="BS30" i="1"/>
  <c r="BU20" i="1"/>
  <c r="BT20" i="1"/>
  <c r="BS20" i="1"/>
  <c r="BU15" i="1"/>
  <c r="BT15" i="1"/>
  <c r="BS15" i="1"/>
  <c r="BU10" i="1"/>
  <c r="BT10" i="1"/>
  <c r="BS10" i="1"/>
  <c r="DK30" i="1"/>
  <c r="DJ30" i="1"/>
  <c r="DI30" i="1"/>
  <c r="DK20" i="1"/>
  <c r="DJ20" i="1"/>
  <c r="DI20" i="1"/>
  <c r="DK15" i="1"/>
  <c r="DJ15" i="1"/>
  <c r="DI15" i="1"/>
  <c r="DK10" i="1"/>
  <c r="DJ10" i="1"/>
  <c r="DI10" i="1"/>
  <c r="K10" i="2"/>
  <c r="E12" i="1" l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J23" i="1" l="1"/>
  <c r="J22" i="1"/>
  <c r="K22" i="1"/>
  <c r="K24" i="1"/>
  <c r="J24" i="1"/>
  <c r="K23" i="1"/>
  <c r="G15" i="1"/>
  <c r="F15" i="1"/>
  <c r="J20" i="1"/>
  <c r="K15" i="1"/>
  <c r="F20" i="1"/>
  <c r="I15" i="1"/>
  <c r="E15" i="1"/>
  <c r="E20" i="1"/>
  <c r="J15" i="1"/>
  <c r="K20" i="1"/>
  <c r="G20" i="1"/>
  <c r="H15" i="1"/>
  <c r="I20" i="1"/>
  <c r="H20" i="1"/>
  <c r="J25" i="1" l="1"/>
  <c r="K25" i="1"/>
  <c r="E22" i="1"/>
  <c r="G23" i="1"/>
  <c r="F23" i="1"/>
  <c r="H22" i="1"/>
  <c r="F24" i="1"/>
  <c r="E23" i="1"/>
  <c r="I24" i="1"/>
  <c r="E24" i="1"/>
  <c r="H24" i="1"/>
  <c r="I23" i="1"/>
  <c r="G22" i="1"/>
  <c r="G24" i="1"/>
  <c r="F22" i="1"/>
  <c r="H23" i="1"/>
  <c r="I22" i="1"/>
  <c r="BN30" i="1"/>
  <c r="BM30" i="1"/>
  <c r="BL30" i="1"/>
  <c r="BK30" i="1"/>
  <c r="BJ30" i="1"/>
  <c r="BI30" i="1"/>
  <c r="BH30" i="1"/>
  <c r="BG30" i="1"/>
  <c r="BN20" i="1"/>
  <c r="BM20" i="1"/>
  <c r="BL20" i="1"/>
  <c r="BK20" i="1"/>
  <c r="BJ20" i="1"/>
  <c r="BI20" i="1"/>
  <c r="BH20" i="1"/>
  <c r="BG20" i="1"/>
  <c r="BN15" i="1"/>
  <c r="BM15" i="1"/>
  <c r="BL15" i="1"/>
  <c r="BK15" i="1"/>
  <c r="BJ15" i="1"/>
  <c r="BI15" i="1"/>
  <c r="BH15" i="1"/>
  <c r="BG15" i="1"/>
  <c r="BN10" i="1"/>
  <c r="BM10" i="1"/>
  <c r="BL10" i="1"/>
  <c r="BK10" i="1"/>
  <c r="BJ10" i="1"/>
  <c r="BI10" i="1"/>
  <c r="BH10" i="1"/>
  <c r="BG10" i="1"/>
  <c r="D87" i="2" l="1"/>
  <c r="E79" i="2"/>
  <c r="D79" i="2"/>
  <c r="F69" i="2"/>
  <c r="E69" i="2"/>
  <c r="D69" i="2"/>
  <c r="G67" i="2"/>
  <c r="G66" i="2"/>
  <c r="G65" i="2"/>
  <c r="E54" i="2"/>
  <c r="D54" i="2"/>
  <c r="F53" i="2"/>
  <c r="E53" i="2"/>
  <c r="D53" i="2"/>
  <c r="F52" i="2"/>
  <c r="E52" i="2"/>
  <c r="D52" i="2"/>
  <c r="F51" i="2"/>
  <c r="E51" i="2"/>
  <c r="D51" i="2"/>
  <c r="F47" i="2"/>
  <c r="E47" i="2"/>
  <c r="D47" i="2"/>
  <c r="G45" i="2"/>
  <c r="G44" i="2"/>
  <c r="G43" i="2"/>
  <c r="F39" i="2"/>
  <c r="E39" i="2"/>
  <c r="D39" i="2"/>
  <c r="G37" i="2"/>
  <c r="G36" i="2"/>
  <c r="G35" i="2"/>
  <c r="F31" i="2"/>
  <c r="E31" i="2"/>
  <c r="D31" i="2"/>
  <c r="G29" i="2"/>
  <c r="G28" i="2"/>
  <c r="G27" i="2"/>
  <c r="F23" i="2"/>
  <c r="E23" i="2"/>
  <c r="D23" i="2"/>
  <c r="G20" i="2"/>
  <c r="G19" i="2"/>
  <c r="G18" i="2"/>
  <c r="F14" i="2"/>
  <c r="E14" i="2"/>
  <c r="D14" i="2"/>
  <c r="G12" i="2"/>
  <c r="G11" i="2"/>
  <c r="G10" i="2"/>
  <c r="H87" i="2"/>
  <c r="I79" i="2"/>
  <c r="H79" i="2"/>
  <c r="J69" i="2"/>
  <c r="I69" i="2"/>
  <c r="H69" i="2"/>
  <c r="K67" i="2"/>
  <c r="K66" i="2"/>
  <c r="K65" i="2"/>
  <c r="I54" i="2"/>
  <c r="H54" i="2"/>
  <c r="J53" i="2"/>
  <c r="I53" i="2"/>
  <c r="H53" i="2"/>
  <c r="J52" i="2"/>
  <c r="I52" i="2"/>
  <c r="H52" i="2"/>
  <c r="J51" i="2"/>
  <c r="I51" i="2"/>
  <c r="H51" i="2"/>
  <c r="J47" i="2"/>
  <c r="I47" i="2"/>
  <c r="H47" i="2"/>
  <c r="K45" i="2"/>
  <c r="K44" i="2"/>
  <c r="K43" i="2"/>
  <c r="J39" i="2"/>
  <c r="I39" i="2"/>
  <c r="H39" i="2"/>
  <c r="K37" i="2"/>
  <c r="K36" i="2"/>
  <c r="K35" i="2"/>
  <c r="J31" i="2"/>
  <c r="I31" i="2"/>
  <c r="H31" i="2"/>
  <c r="K29" i="2"/>
  <c r="K28" i="2"/>
  <c r="K27" i="2"/>
  <c r="J23" i="2"/>
  <c r="I23" i="2"/>
  <c r="H23" i="2"/>
  <c r="K20" i="2"/>
  <c r="K19" i="2"/>
  <c r="K18" i="2"/>
  <c r="J14" i="2"/>
  <c r="I14" i="2"/>
  <c r="H14" i="2"/>
  <c r="K12" i="2"/>
  <c r="K11" i="2"/>
  <c r="K69" i="2" l="1"/>
  <c r="G69" i="2"/>
  <c r="K14" i="2"/>
  <c r="K47" i="2"/>
  <c r="G47" i="2"/>
  <c r="K39" i="2"/>
  <c r="K31" i="2"/>
  <c r="I56" i="2"/>
  <c r="I85" i="2" s="1"/>
  <c r="J56" i="2"/>
  <c r="E56" i="2"/>
  <c r="E85" i="2" s="1"/>
  <c r="G23" i="2"/>
  <c r="F56" i="2"/>
  <c r="H56" i="2"/>
  <c r="H85" i="2" s="1"/>
  <c r="G53" i="2"/>
  <c r="D56" i="2"/>
  <c r="D85" i="2" s="1"/>
  <c r="G52" i="2"/>
  <c r="G51" i="2"/>
  <c r="G14" i="2"/>
  <c r="G39" i="2"/>
  <c r="K52" i="2"/>
  <c r="G31" i="2"/>
  <c r="K53" i="2"/>
  <c r="K23" i="2"/>
  <c r="K51" i="2"/>
  <c r="K56" i="2" l="1"/>
  <c r="G56" i="2"/>
  <c r="D12" i="1" l="1"/>
  <c r="D13" i="1"/>
  <c r="D14" i="1"/>
  <c r="D17" i="1"/>
  <c r="D18" i="1"/>
  <c r="D19" i="1"/>
  <c r="D20" i="1" l="1"/>
  <c r="D15" i="1"/>
  <c r="D23" i="1" l="1"/>
  <c r="D22" i="1"/>
  <c r="AV30" i="1"/>
  <c r="D30" i="1" s="1"/>
  <c r="D24" i="1"/>
  <c r="AV20" i="1"/>
  <c r="AV15" i="1"/>
  <c r="AV10" i="1"/>
  <c r="AW30" i="1"/>
  <c r="E30" i="1" s="1"/>
  <c r="AW20" i="1"/>
  <c r="AW15" i="1"/>
  <c r="AW10" i="1"/>
  <c r="O30" i="1"/>
  <c r="O20" i="1"/>
  <c r="O15" i="1"/>
  <c r="O10" i="1"/>
  <c r="P30" i="1"/>
  <c r="P20" i="1"/>
  <c r="P15" i="1"/>
  <c r="P10" i="1"/>
  <c r="O25" i="1" l="1"/>
  <c r="E25" i="1"/>
  <c r="P25" i="1"/>
  <c r="AH51" i="2"/>
  <c r="AD51" i="2"/>
  <c r="Z51" i="2"/>
  <c r="V51" i="2"/>
  <c r="R51" i="2"/>
  <c r="N51" i="2"/>
  <c r="D25" i="1" l="1"/>
  <c r="AF87" i="2"/>
  <c r="AB87" i="2"/>
  <c r="X87" i="2"/>
  <c r="T87" i="2"/>
  <c r="P87" i="2"/>
  <c r="L87" i="2"/>
  <c r="A3" i="4" l="1"/>
  <c r="A3" i="1"/>
  <c r="AA10" i="2"/>
  <c r="AG79" i="2"/>
  <c r="AF79" i="2"/>
  <c r="AH69" i="2"/>
  <c r="AG69" i="2"/>
  <c r="AF69" i="2"/>
  <c r="AI67" i="2"/>
  <c r="AI66" i="2"/>
  <c r="AI65" i="2"/>
  <c r="AG54" i="2"/>
  <c r="AF54" i="2"/>
  <c r="AH53" i="2"/>
  <c r="AG53" i="2"/>
  <c r="AF53" i="2"/>
  <c r="AH52" i="2"/>
  <c r="AG52" i="2"/>
  <c r="AF52" i="2"/>
  <c r="AG51" i="2"/>
  <c r="AF51" i="2"/>
  <c r="AH47" i="2"/>
  <c r="AG47" i="2"/>
  <c r="AF47" i="2"/>
  <c r="AI45" i="2"/>
  <c r="AI44" i="2"/>
  <c r="AI43" i="2"/>
  <c r="AH39" i="2"/>
  <c r="AG39" i="2"/>
  <c r="AF39" i="2"/>
  <c r="AI37" i="2"/>
  <c r="AI36" i="2"/>
  <c r="AI35" i="2"/>
  <c r="AH31" i="2"/>
  <c r="AG31" i="2"/>
  <c r="AF31" i="2"/>
  <c r="AI29" i="2"/>
  <c r="AI28" i="2"/>
  <c r="AI27" i="2"/>
  <c r="AH23" i="2"/>
  <c r="AG23" i="2"/>
  <c r="AF23" i="2"/>
  <c r="AI20" i="2"/>
  <c r="AI19" i="2"/>
  <c r="AI18" i="2"/>
  <c r="AH14" i="2"/>
  <c r="AG14" i="2"/>
  <c r="AF14" i="2"/>
  <c r="AI12" i="2"/>
  <c r="AI11" i="2"/>
  <c r="AI10" i="2"/>
  <c r="AC79" i="2"/>
  <c r="AB79" i="2"/>
  <c r="AD69" i="2"/>
  <c r="AC69" i="2"/>
  <c r="AB69" i="2"/>
  <c r="AE67" i="2"/>
  <c r="AE66" i="2"/>
  <c r="AE65" i="2"/>
  <c r="AC54" i="2"/>
  <c r="AB54" i="2"/>
  <c r="AD53" i="2"/>
  <c r="AC53" i="2"/>
  <c r="AB53" i="2"/>
  <c r="AD52" i="2"/>
  <c r="AC52" i="2"/>
  <c r="AB52" i="2"/>
  <c r="AC51" i="2"/>
  <c r="AB51" i="2"/>
  <c r="AD47" i="2"/>
  <c r="AC47" i="2"/>
  <c r="AB47" i="2"/>
  <c r="AE45" i="2"/>
  <c r="AE44" i="2"/>
  <c r="AE43" i="2"/>
  <c r="AD39" i="2"/>
  <c r="AC39" i="2"/>
  <c r="AB39" i="2"/>
  <c r="AE37" i="2"/>
  <c r="AE36" i="2"/>
  <c r="AE35" i="2"/>
  <c r="AD31" i="2"/>
  <c r="AC31" i="2"/>
  <c r="AB31" i="2"/>
  <c r="AE29" i="2"/>
  <c r="AE28" i="2"/>
  <c r="AE27" i="2"/>
  <c r="AD23" i="2"/>
  <c r="AC23" i="2"/>
  <c r="AB23" i="2"/>
  <c r="AE20" i="2"/>
  <c r="AE19" i="2"/>
  <c r="AE18" i="2"/>
  <c r="AD14" i="2"/>
  <c r="AC14" i="2"/>
  <c r="AB14" i="2"/>
  <c r="AE12" i="2"/>
  <c r="AE11" i="2"/>
  <c r="AE10" i="2"/>
  <c r="P54" i="2"/>
  <c r="Q54" i="2"/>
  <c r="M54" i="2"/>
  <c r="L54" i="2"/>
  <c r="AF56" i="2" l="1"/>
  <c r="AF85" i="2" s="1"/>
  <c r="AD56" i="2"/>
  <c r="AE69" i="2"/>
  <c r="AG56" i="2"/>
  <c r="AG85" i="2" s="1"/>
  <c r="AH56" i="2"/>
  <c r="AC56" i="2"/>
  <c r="AC85" i="2" s="1"/>
  <c r="AI69" i="2"/>
  <c r="AE31" i="2"/>
  <c r="AB56" i="2"/>
  <c r="AB85" i="2" s="1"/>
  <c r="AE23" i="2"/>
  <c r="AI23" i="2"/>
  <c r="AI51" i="2"/>
  <c r="AE52" i="2"/>
  <c r="AE47" i="2"/>
  <c r="AI52" i="2"/>
  <c r="AI31" i="2"/>
  <c r="AE39" i="2"/>
  <c r="AI53" i="2"/>
  <c r="AI47" i="2"/>
  <c r="AE53" i="2"/>
  <c r="AI39" i="2"/>
  <c r="AI14" i="2"/>
  <c r="AE14" i="2"/>
  <c r="AE51" i="2"/>
  <c r="AE56" i="2" l="1"/>
  <c r="AI56" i="2"/>
  <c r="Y51" i="2" l="1"/>
  <c r="X51" i="2"/>
  <c r="U51" i="2"/>
  <c r="T51" i="2"/>
  <c r="Q51" i="2"/>
  <c r="P51" i="2"/>
  <c r="M51" i="2"/>
  <c r="L51" i="2"/>
  <c r="Y79" i="2"/>
  <c r="X79" i="2"/>
  <c r="Z69" i="2"/>
  <c r="Y69" i="2"/>
  <c r="X69" i="2"/>
  <c r="AA67" i="2"/>
  <c r="AA66" i="2"/>
  <c r="AA65" i="2"/>
  <c r="Y54" i="2"/>
  <c r="X54" i="2"/>
  <c r="Z53" i="2"/>
  <c r="Y53" i="2"/>
  <c r="X53" i="2"/>
  <c r="Z52" i="2"/>
  <c r="Y52" i="2"/>
  <c r="X52" i="2"/>
  <c r="Z47" i="2"/>
  <c r="Y47" i="2"/>
  <c r="X47" i="2"/>
  <c r="AA45" i="2"/>
  <c r="AA44" i="2"/>
  <c r="AA43" i="2"/>
  <c r="Z39" i="2"/>
  <c r="Y39" i="2"/>
  <c r="X39" i="2"/>
  <c r="AA37" i="2"/>
  <c r="AA36" i="2"/>
  <c r="AA35" i="2"/>
  <c r="Z31" i="2"/>
  <c r="Y31" i="2"/>
  <c r="X31" i="2"/>
  <c r="AA29" i="2"/>
  <c r="AA28" i="2"/>
  <c r="AA27" i="2"/>
  <c r="Z23" i="2"/>
  <c r="Y23" i="2"/>
  <c r="X23" i="2"/>
  <c r="AA20" i="2"/>
  <c r="AA19" i="2"/>
  <c r="AA18" i="2"/>
  <c r="Z14" i="2"/>
  <c r="Y14" i="2"/>
  <c r="X14" i="2"/>
  <c r="AA12" i="2"/>
  <c r="AA11" i="2"/>
  <c r="X56" i="2" l="1"/>
  <c r="Y56" i="2"/>
  <c r="AA39" i="2"/>
  <c r="AA47" i="2"/>
  <c r="AA51" i="2"/>
  <c r="AA14" i="2"/>
  <c r="AA69" i="2"/>
  <c r="AA31" i="2"/>
  <c r="Z56" i="2"/>
  <c r="AA53" i="2"/>
  <c r="AA23" i="2"/>
  <c r="AA52" i="2"/>
  <c r="AA56" i="2" l="1"/>
  <c r="Q30" i="1" l="1"/>
  <c r="R30" i="1"/>
  <c r="S30" i="1"/>
  <c r="T30" i="1"/>
  <c r="U30" i="1"/>
  <c r="V30" i="1"/>
  <c r="AX30" i="1"/>
  <c r="AY30" i="1"/>
  <c r="AZ30" i="1"/>
  <c r="BA30" i="1"/>
  <c r="BB30" i="1"/>
  <c r="BC30" i="1"/>
  <c r="H30" i="1" l="1"/>
  <c r="I30" i="1"/>
  <c r="K30" i="1"/>
  <c r="G30" i="1"/>
  <c r="J30" i="1"/>
  <c r="F30" i="1"/>
  <c r="Y85" i="2" l="1"/>
  <c r="X85" i="2"/>
  <c r="U79" i="2"/>
  <c r="T79" i="2"/>
  <c r="Q79" i="2"/>
  <c r="P79" i="2"/>
  <c r="M79" i="2"/>
  <c r="L79" i="2"/>
  <c r="C79" i="2"/>
  <c r="V69" i="2"/>
  <c r="U69" i="2"/>
  <c r="T69" i="2"/>
  <c r="R69" i="2"/>
  <c r="Q69" i="2"/>
  <c r="P69" i="2"/>
  <c r="N69" i="2"/>
  <c r="M69" i="2"/>
  <c r="L69" i="2"/>
  <c r="C69" i="2"/>
  <c r="W67" i="2"/>
  <c r="S67" i="2"/>
  <c r="O67" i="2"/>
  <c r="W66" i="2"/>
  <c r="S66" i="2"/>
  <c r="O66" i="2"/>
  <c r="W65" i="2"/>
  <c r="S65" i="2"/>
  <c r="O65" i="2"/>
  <c r="U54" i="2"/>
  <c r="T54" i="2"/>
  <c r="V53" i="2"/>
  <c r="U53" i="2"/>
  <c r="T53" i="2"/>
  <c r="R53" i="2"/>
  <c r="Q53" i="2"/>
  <c r="P53" i="2"/>
  <c r="N53" i="2"/>
  <c r="M53" i="2"/>
  <c r="L53" i="2"/>
  <c r="V52" i="2"/>
  <c r="U52" i="2"/>
  <c r="T52" i="2"/>
  <c r="R52" i="2"/>
  <c r="Q52" i="2"/>
  <c r="P52" i="2"/>
  <c r="N52" i="2"/>
  <c r="M52" i="2"/>
  <c r="L52" i="2"/>
  <c r="V47" i="2"/>
  <c r="U47" i="2"/>
  <c r="T47" i="2"/>
  <c r="R47" i="2"/>
  <c r="Q47" i="2"/>
  <c r="P47" i="2"/>
  <c r="N47" i="2"/>
  <c r="M47" i="2"/>
  <c r="L47" i="2"/>
  <c r="C47" i="2"/>
  <c r="W45" i="2"/>
  <c r="S45" i="2"/>
  <c r="O45" i="2"/>
  <c r="W44" i="2"/>
  <c r="S44" i="2"/>
  <c r="O44" i="2"/>
  <c r="W43" i="2"/>
  <c r="S43" i="2"/>
  <c r="O43" i="2"/>
  <c r="V39" i="2"/>
  <c r="U39" i="2"/>
  <c r="T39" i="2"/>
  <c r="R39" i="2"/>
  <c r="Q39" i="2"/>
  <c r="P39" i="2"/>
  <c r="N39" i="2"/>
  <c r="M39" i="2"/>
  <c r="L39" i="2"/>
  <c r="C39" i="2"/>
  <c r="W37" i="2"/>
  <c r="S37" i="2"/>
  <c r="O37" i="2"/>
  <c r="W36" i="2"/>
  <c r="S36" i="2"/>
  <c r="O36" i="2"/>
  <c r="W35" i="2"/>
  <c r="S35" i="2"/>
  <c r="O35" i="2"/>
  <c r="V31" i="2"/>
  <c r="U31" i="2"/>
  <c r="T31" i="2"/>
  <c r="R31" i="2"/>
  <c r="Q31" i="2"/>
  <c r="P31" i="2"/>
  <c r="N31" i="2"/>
  <c r="M31" i="2"/>
  <c r="L31" i="2"/>
  <c r="C31" i="2"/>
  <c r="W29" i="2"/>
  <c r="S29" i="2"/>
  <c r="O29" i="2"/>
  <c r="W28" i="2"/>
  <c r="S28" i="2"/>
  <c r="O28" i="2"/>
  <c r="W27" i="2"/>
  <c r="S27" i="2"/>
  <c r="O27" i="2"/>
  <c r="V23" i="2"/>
  <c r="U23" i="2"/>
  <c r="T23" i="2"/>
  <c r="R23" i="2"/>
  <c r="Q23" i="2"/>
  <c r="P23" i="2"/>
  <c r="N23" i="2"/>
  <c r="M23" i="2"/>
  <c r="L23" i="2"/>
  <c r="C23" i="2"/>
  <c r="W20" i="2"/>
  <c r="S20" i="2"/>
  <c r="O20" i="2"/>
  <c r="W19" i="2"/>
  <c r="S19" i="2"/>
  <c r="O19" i="2"/>
  <c r="W18" i="2"/>
  <c r="S18" i="2"/>
  <c r="O18" i="2"/>
  <c r="V14" i="2"/>
  <c r="U14" i="2"/>
  <c r="T14" i="2"/>
  <c r="R14" i="2"/>
  <c r="Q14" i="2"/>
  <c r="P14" i="2"/>
  <c r="N14" i="2"/>
  <c r="M14" i="2"/>
  <c r="L14" i="2"/>
  <c r="C14" i="2"/>
  <c r="W12" i="2"/>
  <c r="S12" i="2"/>
  <c r="O12" i="2"/>
  <c r="W11" i="2"/>
  <c r="S11" i="2"/>
  <c r="O11" i="2"/>
  <c r="W10" i="2"/>
  <c r="S10" i="2"/>
  <c r="O10" i="2"/>
  <c r="BC20" i="1"/>
  <c r="BB20" i="1"/>
  <c r="BC15" i="1"/>
  <c r="BB15" i="1"/>
  <c r="BC10" i="1"/>
  <c r="BB10" i="1"/>
  <c r="BA20" i="1"/>
  <c r="BA15" i="1"/>
  <c r="BA10" i="1"/>
  <c r="V20" i="1"/>
  <c r="U20" i="1"/>
  <c r="V15" i="1"/>
  <c r="U15" i="1"/>
  <c r="V10" i="1"/>
  <c r="U10" i="1"/>
  <c r="T10" i="1"/>
  <c r="T15" i="1"/>
  <c r="T20" i="1"/>
  <c r="I25" i="1" l="1"/>
  <c r="W51" i="2"/>
  <c r="O47" i="2"/>
  <c r="O51" i="2"/>
  <c r="S51" i="2"/>
  <c r="V56" i="2"/>
  <c r="P56" i="2"/>
  <c r="P85" i="2" s="1"/>
  <c r="U56" i="2"/>
  <c r="U85" i="2" s="1"/>
  <c r="W69" i="2"/>
  <c r="L56" i="2"/>
  <c r="L85" i="2" s="1"/>
  <c r="W53" i="2"/>
  <c r="W52" i="2"/>
  <c r="W31" i="2"/>
  <c r="S47" i="2"/>
  <c r="W47" i="2"/>
  <c r="M56" i="2"/>
  <c r="M85" i="2" s="1"/>
  <c r="R56" i="2"/>
  <c r="O14" i="2"/>
  <c r="N56" i="2"/>
  <c r="S14" i="2"/>
  <c r="W23" i="2"/>
  <c r="S53" i="2"/>
  <c r="O39" i="2"/>
  <c r="S69" i="2"/>
  <c r="W14" i="2"/>
  <c r="O53" i="2"/>
  <c r="S23" i="2"/>
  <c r="O31" i="2"/>
  <c r="S52" i="2"/>
  <c r="S39" i="2"/>
  <c r="Q56" i="2"/>
  <c r="Q85" i="2" s="1"/>
  <c r="O69" i="2"/>
  <c r="O52" i="2"/>
  <c r="O23" i="2"/>
  <c r="W39" i="2"/>
  <c r="T56" i="2"/>
  <c r="T85" i="2" s="1"/>
  <c r="S31" i="2"/>
  <c r="S56" i="2" l="1"/>
  <c r="O56" i="2"/>
  <c r="W56" i="2"/>
  <c r="AZ20" i="1"/>
  <c r="AY20" i="1"/>
  <c r="AX20" i="1"/>
  <c r="S20" i="1"/>
  <c r="R20" i="1"/>
  <c r="Q20" i="1"/>
  <c r="AZ15" i="1"/>
  <c r="AY15" i="1"/>
  <c r="AX15" i="1"/>
  <c r="S15" i="1"/>
  <c r="R15" i="1"/>
  <c r="Q15" i="1"/>
  <c r="AZ10" i="1"/>
  <c r="AY10" i="1"/>
  <c r="AX10" i="1"/>
  <c r="S10" i="1"/>
  <c r="R10" i="1"/>
  <c r="Q10" i="1"/>
  <c r="S25" i="1" l="1"/>
  <c r="H25" i="1" s="1"/>
  <c r="Q25" i="1"/>
  <c r="F25" i="1" s="1"/>
  <c r="R25" i="1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Gary Timm </author>
  </authors>
  <commentList>
    <comment ref="AV5" authorId="0" shapeId="0" xr:uid="{00000000-0006-0000-0000-000001000000}">
      <text>
        <r>
          <rPr>
            <sz val="9"/>
            <color indexed="81"/>
            <rFont val="Tahoma"/>
            <family val="2"/>
          </rPr>
          <t>Includes IBEW Training Center -Lincoln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Timm, Gary</author>
  </authors>
  <commentList>
    <comment ref="D7" authorId="0" shapeId="0" xr:uid="{687B1680-6F02-48E5-AD5E-88EE5DE5ED5B}">
      <text>
        <r>
          <rPr>
            <b/>
            <sz val="9"/>
            <color indexed="81"/>
            <rFont val="Tahoma"/>
            <family val="2"/>
          </rPr>
          <t>Synchronous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0EE5238E-FF52-49F2-BC25-6C0CC763F65A}">
      <text>
        <r>
          <rPr>
            <b/>
            <sz val="9"/>
            <color indexed="81"/>
            <rFont val="Tahoma"/>
            <family val="2"/>
          </rPr>
          <t>Asynchronous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31ED7980-874A-4AB2-A53F-F3EEA1179F11}">
      <text>
        <r>
          <rPr>
            <b/>
            <sz val="9"/>
            <color indexed="81"/>
            <rFont val="Tahoma"/>
            <family val="2"/>
          </rPr>
          <t>Traditional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<sst xmlns="http://schemas.openxmlformats.org/spreadsheetml/2006/main" count="3381" uniqueCount="537">
  <si>
    <t>CROSS-CAMPUS TOTAL</t>
  </si>
  <si>
    <t>Fall 2015</t>
  </si>
  <si>
    <t>Fall 2016</t>
  </si>
  <si>
    <t>Fall 2017</t>
  </si>
  <si>
    <t>Delivery-site Headcount</t>
  </si>
  <si>
    <t>On-campus</t>
  </si>
  <si>
    <t>Off-campus</t>
  </si>
  <si>
    <t>Online</t>
  </si>
  <si>
    <t>TOTAL</t>
  </si>
  <si>
    <t>FTE</t>
  </si>
  <si>
    <t>Fall 2018</t>
  </si>
  <si>
    <t>Fall 2019</t>
  </si>
  <si>
    <t>Fall 2020</t>
  </si>
  <si>
    <t>Per GSF</t>
  </si>
  <si>
    <t>FY 2014-2015</t>
  </si>
  <si>
    <t>FY 2015-2016</t>
  </si>
  <si>
    <t>FY 2016-2017</t>
  </si>
  <si>
    <t xml:space="preserve">   EXPENDITURES</t>
  </si>
  <si>
    <t>SPACE</t>
  </si>
  <si>
    <t>COST</t>
  </si>
  <si>
    <t>Unrestr. Fund Exp.</t>
  </si>
  <si>
    <t>Restr. Fund Exp.</t>
  </si>
  <si>
    <t>GSF</t>
  </si>
  <si>
    <t>Expend./ GSF</t>
  </si>
  <si>
    <t xml:space="preserve">A. </t>
  </si>
  <si>
    <t>Admin. of Plant O &amp; M</t>
  </si>
  <si>
    <t>Ownership:</t>
  </si>
  <si>
    <t>(1)  State/Local-Owned (PCS 7.1)</t>
  </si>
  <si>
    <t/>
  </si>
  <si>
    <t>(2)  Revolving/Auxiliary</t>
  </si>
  <si>
    <t>(3)  Revenue Bond</t>
  </si>
  <si>
    <t>B.</t>
  </si>
  <si>
    <t>Building Maintenance</t>
  </si>
  <si>
    <t>(1)  State/Local-Owned (PCS 7.2)</t>
  </si>
  <si>
    <t>(4)  Departmental Maint. Exp.</t>
  </si>
  <si>
    <t xml:space="preserve">C. </t>
  </si>
  <si>
    <t>Custodial Services</t>
  </si>
  <si>
    <t>(1)  State/Local-Owned (PCS 7.3)</t>
  </si>
  <si>
    <t>D.</t>
  </si>
  <si>
    <t>Utilities</t>
  </si>
  <si>
    <t>(1)  State/Local-Owned (PCS 7.4)</t>
  </si>
  <si>
    <t>E.</t>
  </si>
  <si>
    <t>Major Repairs</t>
  </si>
  <si>
    <t>(1)  State/Local-Owned (PCS 7.6)</t>
  </si>
  <si>
    <t>SUBTOTAL (A through E)</t>
  </si>
  <si>
    <t>SUM</t>
  </si>
  <si>
    <t>MEDIAN</t>
  </si>
  <si>
    <t>(1)  State/Local-Owned</t>
  </si>
  <si>
    <t>Per Acre</t>
  </si>
  <si>
    <t>Acres</t>
  </si>
  <si>
    <t>Expend./ ACRE</t>
  </si>
  <si>
    <t>F.</t>
  </si>
  <si>
    <t>Grounds Maintenance</t>
  </si>
  <si>
    <t>(1)  State/Local-Owned (PCS 7.5)</t>
  </si>
  <si>
    <t>G.</t>
  </si>
  <si>
    <t>Capitalized Maint.</t>
  </si>
  <si>
    <t>Grand Total Expenditures for Plant O&amp;M</t>
  </si>
  <si>
    <t>FY 2017-2018</t>
  </si>
  <si>
    <t>FY 2018-2019</t>
  </si>
  <si>
    <t>Students enrolled exclusively in noncredit courses</t>
  </si>
  <si>
    <t>Resident</t>
  </si>
  <si>
    <t>Nonresident</t>
  </si>
  <si>
    <t>Undergraduate</t>
  </si>
  <si>
    <t>Dual Credit</t>
  </si>
  <si>
    <t>Normal</t>
  </si>
  <si>
    <t>2017 Comments</t>
  </si>
  <si>
    <t xml:space="preserve">2018 Comments </t>
  </si>
  <si>
    <t>TOTAL (1), (2), (3), (4)</t>
  </si>
  <si>
    <t>2021-22</t>
  </si>
  <si>
    <t>2018-19</t>
  </si>
  <si>
    <t>2014-15</t>
  </si>
  <si>
    <t>2015-16</t>
  </si>
  <si>
    <t>2016-17</t>
  </si>
  <si>
    <t>2017-18</t>
  </si>
  <si>
    <t>2019-20</t>
  </si>
  <si>
    <t>2020-21</t>
  </si>
  <si>
    <t>Number of undergraduates taking 12+ CH and graduate/professional students takings 9+ CH</t>
  </si>
  <si>
    <t>Number of undergraduates taking 11 or fewer CH and graduate/professional students taking 8 or fewer CH</t>
  </si>
  <si>
    <t>Fall 2014</t>
  </si>
  <si>
    <t>FY 2012-2013</t>
  </si>
  <si>
    <t>FY 2013-2014</t>
  </si>
  <si>
    <t>2012-13</t>
  </si>
  <si>
    <t>2013-14</t>
  </si>
  <si>
    <t>Credit Hours</t>
  </si>
  <si>
    <t>Fall 2013</t>
  </si>
  <si>
    <t>2015 Comments</t>
  </si>
  <si>
    <t xml:space="preserve">Delivery site headcount is a duplicated total of credit and noncredit students; whereas, full-time &amp; part-time enrollments provides an unduplicated headcount between credit and noncredit students.
Noncredit contact hours include hours for both reimbursable and non-reimbursable courses.
Hours for hybrid courses, which are a combination of 50% classroom and 50% online instruction methods, have been split 50/50 between the rows for on-campus and online.  (Headcount remains in the on-campus totals.)
Note:  Fall 2013 and 2014 reflect final enrollment and hours after the end of the fiscal years; whereas, fall 2015 is a snapshot of data taken during October, 2015.
</t>
  </si>
  <si>
    <t>Education Square</t>
  </si>
  <si>
    <t>Lincoln Campus</t>
  </si>
  <si>
    <t>Beatrice Campus</t>
  </si>
  <si>
    <t>Milford Campus</t>
  </si>
  <si>
    <t>Falls City Learning Center</t>
  </si>
  <si>
    <t>Practical Nursing - Geneva</t>
  </si>
  <si>
    <r>
      <t xml:space="preserve">Full-time/Part-time Enrollments
</t>
    </r>
    <r>
      <rPr>
        <sz val="9"/>
        <color theme="1"/>
        <rFont val="Arial"/>
        <family val="2"/>
      </rPr>
      <t>(prior to Fall 2018 full-time was considered 15+ hours for undergraduate and12+ hours for graduate)</t>
    </r>
  </si>
  <si>
    <t xml:space="preserve">2019 Comments </t>
  </si>
  <si>
    <t>SCC moved from quarter to semester system beginning in 2019.  FTE calculation adjusted beginning for the 2019 academic year.</t>
  </si>
  <si>
    <t>Plattsmouth 
Learning Center</t>
  </si>
  <si>
    <t>Nebraska City 
Learning Center</t>
  </si>
  <si>
    <t>York 
Learning Center</t>
  </si>
  <si>
    <t>Hebron
 Learning Center</t>
  </si>
  <si>
    <t>Wahoo 
Learning Center</t>
  </si>
  <si>
    <t>Southeast Community College</t>
  </si>
  <si>
    <t>2-Digit
 CIP Code</t>
  </si>
  <si>
    <t>Course Name</t>
  </si>
  <si>
    <t>Course
No.</t>
  </si>
  <si>
    <t>Primary Mode</t>
  </si>
  <si>
    <t>S</t>
  </si>
  <si>
    <t>A</t>
  </si>
  <si>
    <t>T</t>
  </si>
  <si>
    <t>Location</t>
  </si>
  <si>
    <t>Count</t>
  </si>
  <si>
    <t>Contact Hours</t>
  </si>
  <si>
    <t>SEMESTER CALENDAR</t>
  </si>
  <si>
    <t>QUARTER CALENDAR</t>
  </si>
  <si>
    <t>FY 2019-20</t>
  </si>
  <si>
    <t xml:space="preserve">2020 Comments </t>
  </si>
  <si>
    <t>Continuing Education Center</t>
  </si>
  <si>
    <t>Fall 2021</t>
  </si>
  <si>
    <t xml:space="preserve">2021 Comments </t>
  </si>
  <si>
    <t>FY 2020-21</t>
  </si>
  <si>
    <t>2022-23</t>
  </si>
  <si>
    <t>College Courses for High School Students</t>
  </si>
  <si>
    <t>Fall 2022</t>
  </si>
  <si>
    <t>FY 2021-22</t>
  </si>
  <si>
    <t>2023-24</t>
  </si>
  <si>
    <t>Person to contact regarding information provided:</t>
  </si>
  <si>
    <t>Name:</t>
  </si>
  <si>
    <t>Phone:</t>
  </si>
  <si>
    <t>Email:</t>
  </si>
  <si>
    <t>Totals</t>
  </si>
  <si>
    <t xml:space="preserve">2022 Comments </t>
  </si>
  <si>
    <t>Fall 2023</t>
  </si>
  <si>
    <t xml:space="preserve">2023 Comments </t>
  </si>
  <si>
    <t>FY 2022-23</t>
  </si>
  <si>
    <t>2024-25</t>
  </si>
  <si>
    <t>Not yet approved</t>
  </si>
  <si>
    <t>Principles of Accounting I</t>
  </si>
  <si>
    <t>X</t>
  </si>
  <si>
    <t>Student Success</t>
  </si>
  <si>
    <t>The Career Academy</t>
  </si>
  <si>
    <t>Success@SCC</t>
  </si>
  <si>
    <t>Intro Ag &amp; Natural Res Systems</t>
  </si>
  <si>
    <t>Fundamentals of Animal Biology</t>
  </si>
  <si>
    <t>Agriculture Occupation Explora</t>
  </si>
  <si>
    <t>Johnson Cnty Central High Schl</t>
  </si>
  <si>
    <t>Intro to Livestock Production</t>
  </si>
  <si>
    <t>Thayer Central High School</t>
  </si>
  <si>
    <t>Crop and Food Science</t>
  </si>
  <si>
    <t>Shickley High School</t>
  </si>
  <si>
    <t>Crop and Food Science Lab</t>
  </si>
  <si>
    <t>Ag Technology</t>
  </si>
  <si>
    <t>Companion Animals</t>
  </si>
  <si>
    <t>York High School</t>
  </si>
  <si>
    <t>Fundamentals of Ag Mkting</t>
  </si>
  <si>
    <t>Humboldt/Tr-Stein High School</t>
  </si>
  <si>
    <t>Live Animal Sel &amp; Carcass Eval</t>
  </si>
  <si>
    <t>Wilber-Clatonia High School</t>
  </si>
  <si>
    <t>Auto Shop Safety &amp; Repair</t>
  </si>
  <si>
    <t>Lincoln High School</t>
  </si>
  <si>
    <t>Lincoln Northeast High School</t>
  </si>
  <si>
    <t>Basic Automotive Maintenance</t>
  </si>
  <si>
    <t>General Biology</t>
  </si>
  <si>
    <t>Ashland-Greenwood High School</t>
  </si>
  <si>
    <t>Fairbury Junior-Senior High</t>
  </si>
  <si>
    <t>Malcolm High School</t>
  </si>
  <si>
    <t>Johnson-Brock Public School</t>
  </si>
  <si>
    <t>Plant Biology</t>
  </si>
  <si>
    <t>Introduction to Zoology</t>
  </si>
  <si>
    <t>Human Anatomy</t>
  </si>
  <si>
    <t>Biology I</t>
  </si>
  <si>
    <t>Human Physiology</t>
  </si>
  <si>
    <t>Intro to Biotechnology I</t>
  </si>
  <si>
    <t>Intro to Biotechnology II</t>
  </si>
  <si>
    <t>Quality Assurance for Bioscien</t>
  </si>
  <si>
    <t>Microsoft Applications I</t>
  </si>
  <si>
    <t>Introduction to Business</t>
  </si>
  <si>
    <t>Conestoga Junior/Senior HS</t>
  </si>
  <si>
    <t>Seward High School</t>
  </si>
  <si>
    <t>Customer Service</t>
  </si>
  <si>
    <t>Applied Statistics</t>
  </si>
  <si>
    <t>Milford High School</t>
  </si>
  <si>
    <t>Heartland Comm High School</t>
  </si>
  <si>
    <t>Pawnee City Public School</t>
  </si>
  <si>
    <t>Business Ethics</t>
  </si>
  <si>
    <t>Prin of Marketing</t>
  </si>
  <si>
    <t>Prin of Management</t>
  </si>
  <si>
    <t>General Chemistry I</t>
  </si>
  <si>
    <t>Gen Chem I Lab</t>
  </si>
  <si>
    <t>Conc &amp; Mason Tools&amp;mat I</t>
  </si>
  <si>
    <t>Conc &amp; Mason Tools &amp; Mat II</t>
  </si>
  <si>
    <t>Conc &amp; Masonry Appl I</t>
  </si>
  <si>
    <t>Concrete &amp; Masonry App II</t>
  </si>
  <si>
    <t>Tools &amp; Materials 1</t>
  </si>
  <si>
    <t>Nebraska City High School</t>
  </si>
  <si>
    <t>Construction Tool Materials II</t>
  </si>
  <si>
    <t>Const Process &amp; Pract 1</t>
  </si>
  <si>
    <t>Const Process &amp; Pract II</t>
  </si>
  <si>
    <t>Intro to Criminal Justice</t>
  </si>
  <si>
    <t>Introduction to Corrections</t>
  </si>
  <si>
    <t>Courts &amp; the Judicial Process</t>
  </si>
  <si>
    <t>Criminal Law</t>
  </si>
  <si>
    <t>Police and Society</t>
  </si>
  <si>
    <t>Criminal Procedures</t>
  </si>
  <si>
    <t>Juvenile Justice</t>
  </si>
  <si>
    <t>Ethics in Criminal Justice</t>
  </si>
  <si>
    <t>Basic Computer Aided Drafting</t>
  </si>
  <si>
    <t>Inventor</t>
  </si>
  <si>
    <t>Solid Works</t>
  </si>
  <si>
    <t>Virtual Bldg Design W/Revit</t>
  </si>
  <si>
    <t>Expressive Arts</t>
  </si>
  <si>
    <t>Observation, Assessment &amp; Guid</t>
  </si>
  <si>
    <t>Preschool Child Development</t>
  </si>
  <si>
    <t>Soc/Emotion Dev Behavior Guid</t>
  </si>
  <si>
    <t>Intro to ECED</t>
  </si>
  <si>
    <t>Early Language and Literacy</t>
  </si>
  <si>
    <t>Pre-Practicum</t>
  </si>
  <si>
    <t>Preschool Math, Sci, Social Sc</t>
  </si>
  <si>
    <t>ECED Hlth, Safety &amp; Nutrition</t>
  </si>
  <si>
    <t>Preschool Practicum</t>
  </si>
  <si>
    <t>Personal Finance</t>
  </si>
  <si>
    <t>Praxis Math Test Prep</t>
  </si>
  <si>
    <t>Praxis Reading Test Prep</t>
  </si>
  <si>
    <t>Praxis Writing Test Prep</t>
  </si>
  <si>
    <t>Intro to Professional Educ</t>
  </si>
  <si>
    <t>Deshler High School</t>
  </si>
  <si>
    <t>Intro to Special Education</t>
  </si>
  <si>
    <t>Instructional Technology</t>
  </si>
  <si>
    <t>Professional Practicum</t>
  </si>
  <si>
    <t>Prof Practicum Experiences II</t>
  </si>
  <si>
    <t>DC Principles</t>
  </si>
  <si>
    <t>AC Principles</t>
  </si>
  <si>
    <t>Introduction to Networks</t>
  </si>
  <si>
    <t>Switch, Route &amp; Wireless Esse</t>
  </si>
  <si>
    <t>EMT-Emergency Medical Tech</t>
  </si>
  <si>
    <t>EMT - Emergency Med Tech Lab</t>
  </si>
  <si>
    <t>Energy Industry Fundamentals</t>
  </si>
  <si>
    <t>Nuclear Energy</t>
  </si>
  <si>
    <t>Composition I</t>
  </si>
  <si>
    <t>Pawnee City High School</t>
  </si>
  <si>
    <t>Dorchester High School</t>
  </si>
  <si>
    <t>Elmwood-Murdock High School</t>
  </si>
  <si>
    <t>Falls City High School</t>
  </si>
  <si>
    <t>Friend High School</t>
  </si>
  <si>
    <t>Mead High School</t>
  </si>
  <si>
    <t>Plattsmouth High School</t>
  </si>
  <si>
    <t>Raymond Central High School</t>
  </si>
  <si>
    <t>Wahoo High School</t>
  </si>
  <si>
    <t>Yutan High School</t>
  </si>
  <si>
    <t>English Composition II</t>
  </si>
  <si>
    <t>Norris High School</t>
  </si>
  <si>
    <t>Modern Fiction</t>
  </si>
  <si>
    <t>Introduction to Literature</t>
  </si>
  <si>
    <t>Engineering Design</t>
  </si>
  <si>
    <t>MATLAB Prog &amp; Problem Solving</t>
  </si>
  <si>
    <t>Intro to Entrepreneurship</t>
  </si>
  <si>
    <t>Marketing for the Entrepreneur</t>
  </si>
  <si>
    <t>Intro to Culinary/Hospitality</t>
  </si>
  <si>
    <t>Culinary Fundamentals</t>
  </si>
  <si>
    <t>Advanced Culinary Fundamentals</t>
  </si>
  <si>
    <t>Baking and Pastry Fundamentals</t>
  </si>
  <si>
    <t>Food Purchasing</t>
  </si>
  <si>
    <t>Basic Nutrition</t>
  </si>
  <si>
    <t>Intro to Sanitation &amp; Safety</t>
  </si>
  <si>
    <t>Intro to Geospatial Tech</t>
  </si>
  <si>
    <t>Spatial Analysis and Modeling</t>
  </si>
  <si>
    <t>Amer Hist I (Early America)</t>
  </si>
  <si>
    <t>Fall City Sacred Heart High School</t>
  </si>
  <si>
    <t>Amer Hist II (Late America)</t>
  </si>
  <si>
    <t>Survey World Hist to 1500 CE</t>
  </si>
  <si>
    <t>World History Since 1500 CE</t>
  </si>
  <si>
    <t>Intro to Nursing as a Career</t>
  </si>
  <si>
    <t>Concepts in Health Sciences</t>
  </si>
  <si>
    <t>Structure &amp; Funct Human Body</t>
  </si>
  <si>
    <t>Medication Aide</t>
  </si>
  <si>
    <t>Dental Terminology</t>
  </si>
  <si>
    <t>Comprehensive Med Term</t>
  </si>
  <si>
    <t>Electrocardiograph (EKG) Tech</t>
  </si>
  <si>
    <t>Nursing Assistant</t>
  </si>
  <si>
    <t>Hebron Learning Center</t>
  </si>
  <si>
    <t>Crete High School</t>
  </si>
  <si>
    <t>Saline Medical Building</t>
  </si>
  <si>
    <t>Murdock High School</t>
  </si>
  <si>
    <t>Seward Middle School</t>
  </si>
  <si>
    <t>York Learning Center</t>
  </si>
  <si>
    <t>Nebraska City Learning Center</t>
  </si>
  <si>
    <t>Saunders County Medical Center</t>
  </si>
  <si>
    <t>Therapy Aide</t>
  </si>
  <si>
    <t>Communication Skills in HMRS</t>
  </si>
  <si>
    <t>Human Services Concepts</t>
  </si>
  <si>
    <t>Critical Thinking in HMRS</t>
  </si>
  <si>
    <t>Multicultural Competency</t>
  </si>
  <si>
    <t>Gender and Society</t>
  </si>
  <si>
    <t>Introduction to Horticulture</t>
  </si>
  <si>
    <t>Greenhouse Management</t>
  </si>
  <si>
    <t>Refrigeration Systems I</t>
  </si>
  <si>
    <t>Sheet Metal Fabrication</t>
  </si>
  <si>
    <t>Information Tech Fundamentals</t>
  </si>
  <si>
    <t>PC Operating Systems</t>
  </si>
  <si>
    <t>Programming Concepts</t>
  </si>
  <si>
    <t>Networking Concepts</t>
  </si>
  <si>
    <t>Database Concepts</t>
  </si>
  <si>
    <t>Java</t>
  </si>
  <si>
    <t>Web Page Fundamentals</t>
  </si>
  <si>
    <t>C#.Net</t>
  </si>
  <si>
    <t>Hardware &amp; Windows Management</t>
  </si>
  <si>
    <t>Network Security Fundamentals</t>
  </si>
  <si>
    <t>Linux Network Administration</t>
  </si>
  <si>
    <t>Windows Server Administration</t>
  </si>
  <si>
    <t>JavaScript &amp; jQuery</t>
  </si>
  <si>
    <t>Mobile Device Programming</t>
  </si>
  <si>
    <t>Machining Fundamentals</t>
  </si>
  <si>
    <t>Blueprint Reading &amp; Drawing</t>
  </si>
  <si>
    <t>Machine Tool Lab I</t>
  </si>
  <si>
    <t>Machine Tool Lab II</t>
  </si>
  <si>
    <t>Machine Tool Lab III</t>
  </si>
  <si>
    <t>Machine Tool Lab IV</t>
  </si>
  <si>
    <t>Technical Mathematics</t>
  </si>
  <si>
    <t>College Algebra</t>
  </si>
  <si>
    <t>Bishop Neumann High School</t>
  </si>
  <si>
    <t>Diller-Odell High School</t>
  </si>
  <si>
    <t>Lincoln North Star High School</t>
  </si>
  <si>
    <t>Lincoln Christian High School</t>
  </si>
  <si>
    <t>Palmyra High School</t>
  </si>
  <si>
    <t>Sterling High School</t>
  </si>
  <si>
    <t>Trigonometry</t>
  </si>
  <si>
    <t>Precalculus</t>
  </si>
  <si>
    <t>Lincoln Northwest High School</t>
  </si>
  <si>
    <t>Analytic Geometry &amp; Calc I</t>
  </si>
  <si>
    <t>Lincoln Southwest High School</t>
  </si>
  <si>
    <t>Lincoln Pius X</t>
  </si>
  <si>
    <t>Waverly High School</t>
  </si>
  <si>
    <t>Calc &amp; Analytic Geometry II</t>
  </si>
  <si>
    <t>Louisville High School</t>
  </si>
  <si>
    <t>Home School</t>
  </si>
  <si>
    <t>Basic Medical Terminology</t>
  </si>
  <si>
    <t>Med Law, Ethics &amp; Cultr Comm</t>
  </si>
  <si>
    <t>Pharm &amp; Dosage Calculations</t>
  </si>
  <si>
    <t>Procedures in Phlebotomy</t>
  </si>
  <si>
    <t>Introduction to Music</t>
  </si>
  <si>
    <t>Zion Presbyterian Church</t>
  </si>
  <si>
    <t>History of Rock Music</t>
  </si>
  <si>
    <t>Office Accounting</t>
  </si>
  <si>
    <t>Comparative Religions</t>
  </si>
  <si>
    <t>Descriptive Physics</t>
  </si>
  <si>
    <t>American Government</t>
  </si>
  <si>
    <t>Interpersonal Relations</t>
  </si>
  <si>
    <t>Introduction to Psychology</t>
  </si>
  <si>
    <t>Beatrice High School</t>
  </si>
  <si>
    <t>Lifespan Human Development</t>
  </si>
  <si>
    <t>Introduction to Sociology</t>
  </si>
  <si>
    <t>Diversity in Society</t>
  </si>
  <si>
    <t>Issues of Unity and Diversity</t>
  </si>
  <si>
    <t>Intermediate Spanish I</t>
  </si>
  <si>
    <t>Fund of Human Communications</t>
  </si>
  <si>
    <t>Public Speaking</t>
  </si>
  <si>
    <t>Introduction to Theatre</t>
  </si>
  <si>
    <t>Prof Truk Driver Train Clsrm</t>
  </si>
  <si>
    <t>SMAW I</t>
  </si>
  <si>
    <t>Cedar Bluffs High School</t>
  </si>
  <si>
    <t>Fillmore Central High School</t>
  </si>
  <si>
    <t>Tri-County Junior-Senior HS</t>
  </si>
  <si>
    <t>Oxy Fuel &amp; Plasma</t>
  </si>
  <si>
    <t>SMAW II</t>
  </si>
  <si>
    <t>GMAW I</t>
  </si>
  <si>
    <t>Syracuse-Dunbar-Avoca HS</t>
  </si>
  <si>
    <t>Intermed Special Welding Apps</t>
  </si>
  <si>
    <t>ACCT-1200</t>
  </si>
  <si>
    <t>ACFS-0860</t>
  </si>
  <si>
    <t>ACFS-1015</t>
  </si>
  <si>
    <t>AGRI-1003</t>
  </si>
  <si>
    <t>AGRI-1010</t>
  </si>
  <si>
    <t>AGRI-1123</t>
  </si>
  <si>
    <t>AGRI-1126</t>
  </si>
  <si>
    <t>AGRI-1131</t>
  </si>
  <si>
    <t>AGRI-1152</t>
  </si>
  <si>
    <t>AGRI-1171</t>
  </si>
  <si>
    <t>AGRI-1177</t>
  </si>
  <si>
    <t>AGRI-1211</t>
  </si>
  <si>
    <t>AGRI-1257</t>
  </si>
  <si>
    <t>AUTT-1007</t>
  </si>
  <si>
    <t>AUTT-1110</t>
  </si>
  <si>
    <t>BIOS-1010</t>
  </si>
  <si>
    <t>BIOS-1090</t>
  </si>
  <si>
    <t>BIOS-1120</t>
  </si>
  <si>
    <t>BIOS-1140</t>
  </si>
  <si>
    <t>BIOS-1400</t>
  </si>
  <si>
    <t>BIOS-2130</t>
  </si>
  <si>
    <t>BIOT-1400</t>
  </si>
  <si>
    <t>BIOT-2400</t>
  </si>
  <si>
    <t>BIOT-2441</t>
  </si>
  <si>
    <t>BSAD-1010</t>
  </si>
  <si>
    <t>BSAD-1050</t>
  </si>
  <si>
    <t>BSAD-1070</t>
  </si>
  <si>
    <t>BSAD-2170</t>
  </si>
  <si>
    <t>BSAD-2310</t>
  </si>
  <si>
    <t>BSAD-2520</t>
  </si>
  <si>
    <t>BSAD-2540</t>
  </si>
  <si>
    <t>CHEM-1090</t>
  </si>
  <si>
    <t>CNST-1123</t>
  </si>
  <si>
    <t>CNST-1124</t>
  </si>
  <si>
    <t>CNST-1125</t>
  </si>
  <si>
    <t>CNST-1126</t>
  </si>
  <si>
    <t>CNST-1226</t>
  </si>
  <si>
    <t>CNST-1227</t>
  </si>
  <si>
    <t>CNST-1228</t>
  </si>
  <si>
    <t>CNST-1229</t>
  </si>
  <si>
    <t>CRIM-1010</t>
  </si>
  <si>
    <t>CRIM-1020</t>
  </si>
  <si>
    <t>CRIM-1030</t>
  </si>
  <si>
    <t>CRIM-2000</t>
  </si>
  <si>
    <t>CRIM-2030</t>
  </si>
  <si>
    <t>CRIM-2080</t>
  </si>
  <si>
    <t>CRIM-2100</t>
  </si>
  <si>
    <t>CRIM-2240</t>
  </si>
  <si>
    <t>DDRT-1120</t>
  </si>
  <si>
    <t>DDRT-1220</t>
  </si>
  <si>
    <t>DDRT-1330</t>
  </si>
  <si>
    <t>DDRT-1400</t>
  </si>
  <si>
    <t>ECED-1050</t>
  </si>
  <si>
    <t>ECED-1060</t>
  </si>
  <si>
    <t>ECED-1120</t>
  </si>
  <si>
    <t>ECED-1130</t>
  </si>
  <si>
    <t>ECED-1150</t>
  </si>
  <si>
    <t>ECED-1160</t>
  </si>
  <si>
    <t>ECED-1220</t>
  </si>
  <si>
    <t>ECED-1224</t>
  </si>
  <si>
    <t>ECED-1260</t>
  </si>
  <si>
    <t>ECED-1630</t>
  </si>
  <si>
    <t>ECON-1200</t>
  </si>
  <si>
    <t>EDUC-0940</t>
  </si>
  <si>
    <t>EDUC-0960</t>
  </si>
  <si>
    <t>EDUC-0980</t>
  </si>
  <si>
    <t>EDUC-1110</t>
  </si>
  <si>
    <t>EDUC-2300</t>
  </si>
  <si>
    <t>EDUC-2590</t>
  </si>
  <si>
    <t>EDUC-2800</t>
  </si>
  <si>
    <t>EDUC-2970</t>
  </si>
  <si>
    <t>ELEC-1131</t>
  </si>
  <si>
    <t>ELEC-1217</t>
  </si>
  <si>
    <t>ELEC-2760</t>
  </si>
  <si>
    <t>ELEC-2761</t>
  </si>
  <si>
    <t>EMTL-1305</t>
  </si>
  <si>
    <t>ENER-1100</t>
  </si>
  <si>
    <t>ENER-2102</t>
  </si>
  <si>
    <t>ENGL-1010</t>
  </si>
  <si>
    <t>ENGL-1020</t>
  </si>
  <si>
    <t>ENGL-2050</t>
  </si>
  <si>
    <t>ENGL-2100</t>
  </si>
  <si>
    <t>ENGR-1010</t>
  </si>
  <si>
    <t>ENGR-1020</t>
  </si>
  <si>
    <t>ENTR-1050</t>
  </si>
  <si>
    <t>ENTR-2050</t>
  </si>
  <si>
    <t>FSDT-1010</t>
  </si>
  <si>
    <t>FSDT-1020</t>
  </si>
  <si>
    <t>FSDT-1040</t>
  </si>
  <si>
    <t>FSDT-1050</t>
  </si>
  <si>
    <t>FSDT-1118</t>
  </si>
  <si>
    <t>FSDT-1350</t>
  </si>
  <si>
    <t>FSDT-1602</t>
  </si>
  <si>
    <t>GIST-1110</t>
  </si>
  <si>
    <t>GIST-1120</t>
  </si>
  <si>
    <t>HIST-2010</t>
  </si>
  <si>
    <t>HIST-2020</t>
  </si>
  <si>
    <t>HIST-2100</t>
  </si>
  <si>
    <t>HIST-2110</t>
  </si>
  <si>
    <t>HLTH-1011</t>
  </si>
  <si>
    <t>HLTH-1020</t>
  </si>
  <si>
    <t>HLTH-1030</t>
  </si>
  <si>
    <t>HLTH-1040</t>
  </si>
  <si>
    <t>HLTH-1050</t>
  </si>
  <si>
    <t>HLTH-1060</t>
  </si>
  <si>
    <t>HLTH-1080</t>
  </si>
  <si>
    <t>HLTH-1150</t>
  </si>
  <si>
    <t>HLTH-1450</t>
  </si>
  <si>
    <t>HMRS-1100</t>
  </si>
  <si>
    <t>HMRS-1101</t>
  </si>
  <si>
    <t>HMRS-1105</t>
  </si>
  <si>
    <t>HMRS-1320</t>
  </si>
  <si>
    <t>HMRS-2360</t>
  </si>
  <si>
    <t>HORT-1130</t>
  </si>
  <si>
    <t>HORT-1154</t>
  </si>
  <si>
    <t>HVAC-1131</t>
  </si>
  <si>
    <t>HVAC-1336</t>
  </si>
  <si>
    <t>INFO-1151</t>
  </si>
  <si>
    <t>INFO-1171</t>
  </si>
  <si>
    <t>INFO-1214</t>
  </si>
  <si>
    <t>INFO-1281</t>
  </si>
  <si>
    <t>INFO-1411</t>
  </si>
  <si>
    <t>INFO-1414</t>
  </si>
  <si>
    <t>INFO-1431</t>
  </si>
  <si>
    <t>INFO-1434</t>
  </si>
  <si>
    <t>INFO-1448</t>
  </si>
  <si>
    <t>INFO-1491</t>
  </si>
  <si>
    <t>INFO-1492</t>
  </si>
  <si>
    <t>INFO-1494</t>
  </si>
  <si>
    <t>INFO-2431</t>
  </si>
  <si>
    <t>INFO-2584</t>
  </si>
  <si>
    <t>MACH-1121</t>
  </si>
  <si>
    <t>MACH-1156</t>
  </si>
  <si>
    <t>MACH-1173</t>
  </si>
  <si>
    <t>MACH-1174</t>
  </si>
  <si>
    <t>MACH-1223</t>
  </si>
  <si>
    <t>MACH-1224</t>
  </si>
  <si>
    <t>MATH-1020</t>
  </si>
  <si>
    <t>MATH-1150</t>
  </si>
  <si>
    <t>MATH-1200</t>
  </si>
  <si>
    <t>MATH-1300</t>
  </si>
  <si>
    <t>MATH-1600</t>
  </si>
  <si>
    <t>MATH-1700</t>
  </si>
  <si>
    <t>MATH-2170</t>
  </si>
  <si>
    <t>MEDA-1101</t>
  </si>
  <si>
    <t>MEDA-1206</t>
  </si>
  <si>
    <t>MEDA-1207</t>
  </si>
  <si>
    <t>MEDT-1100</t>
  </si>
  <si>
    <t>MUSC-1010</t>
  </si>
  <si>
    <t>MUSC-2870</t>
  </si>
  <si>
    <t>OFFT-1310</t>
  </si>
  <si>
    <t>PHIL-2610</t>
  </si>
  <si>
    <t>PHYS-1150</t>
  </si>
  <si>
    <t>POLS-1000</t>
  </si>
  <si>
    <t>PSYC-1250</t>
  </si>
  <si>
    <t>PSYC-1810</t>
  </si>
  <si>
    <t>PSYC-2960</t>
  </si>
  <si>
    <t>RELS-2610</t>
  </si>
  <si>
    <t>SOCI-1010</t>
  </si>
  <si>
    <t>SOCI-1020</t>
  </si>
  <si>
    <t>SOCI-2150</t>
  </si>
  <si>
    <t>SPAN-2010</t>
  </si>
  <si>
    <t>SPCH-1090</t>
  </si>
  <si>
    <t>SPCH-1110</t>
  </si>
  <si>
    <t>THEA-1010</t>
  </si>
  <si>
    <t>TRUK-1114</t>
  </si>
  <si>
    <t>WELD-1101</t>
  </si>
  <si>
    <t>WELD-1107</t>
  </si>
  <si>
    <t>WELD-1109</t>
  </si>
  <si>
    <t>WELD-1123</t>
  </si>
  <si>
    <t>WELD-1540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</si>
</sst>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&quot;$&quot;#,##0.0"/>
    <numFmt numFmtId="167" formatCode="0.0_);\(0.0\)"/>
    <numFmt numFmtId="168" formatCode="#,##0.0_);\(#,##0.0\)"/>
    <numFmt numFmtId="169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666666"/>
      <name val="Courier New"/>
      <family val="3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92D050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color rgb="FFC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4DFEC"/>
        <bgColor indexed="9"/>
      </patternFill>
    </fill>
    <fill>
      <patternFill patternType="solid">
        <fgColor rgb="FFF2DCDB"/>
        <bgColor indexed="64"/>
      </patternFill>
    </fill>
    <fill>
      <patternFill patternType="solid">
        <fgColor rgb="FFDDD9C4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164" fontId="1" fillId="0" borderId="2" xfId="0" applyNumberFormat="1" applyFont="1" applyBorder="1" applyProtection="1"/>
    <xf numFmtId="164" fontId="1" fillId="0" borderId="0" xfId="0" applyNumberFormat="1" applyFont="1" applyBorder="1" applyProtection="1"/>
    <xf numFmtId="0" fontId="4" fillId="0" borderId="0" xfId="0" applyFont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horizontal="right"/>
    </xf>
    <xf numFmtId="164" fontId="5" fillId="2" borderId="2" xfId="0" applyNumberFormat="1" applyFont="1" applyFill="1" applyBorder="1" applyProtection="1"/>
    <xf numFmtId="164" fontId="5" fillId="0" borderId="0" xfId="0" applyNumberFormat="1" applyFont="1" applyFill="1" applyBorder="1" applyProtection="1"/>
    <xf numFmtId="164" fontId="1" fillId="2" borderId="2" xfId="0" applyNumberFormat="1" applyFont="1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0" fillId="3" borderId="0" xfId="0" applyFont="1" applyFill="1" applyProtection="1"/>
    <xf numFmtId="164" fontId="1" fillId="0" borderId="2" xfId="0" applyNumberFormat="1" applyFont="1" applyFill="1" applyBorder="1" applyProtection="1"/>
    <xf numFmtId="0" fontId="1" fillId="0" borderId="0" xfId="0" applyFont="1" applyBorder="1" applyAlignment="1" applyProtection="1">
      <alignment horizontal="right"/>
    </xf>
    <xf numFmtId="164" fontId="1" fillId="2" borderId="2" xfId="0" applyNumberFormat="1" applyFont="1" applyFill="1" applyBorder="1" applyProtection="1"/>
    <xf numFmtId="0" fontId="1" fillId="5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1" fillId="4" borderId="0" xfId="0" applyFont="1" applyFill="1" applyBorder="1" applyProtection="1"/>
    <xf numFmtId="0" fontId="5" fillId="0" borderId="0" xfId="0" applyFont="1" applyBorder="1" applyProtection="1"/>
    <xf numFmtId="0" fontId="1" fillId="4" borderId="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/>
    <xf numFmtId="0" fontId="6" fillId="4" borderId="0" xfId="0" applyFont="1" applyFill="1" applyBorder="1" applyProtection="1"/>
    <xf numFmtId="5" fontId="1" fillId="4" borderId="2" xfId="0" applyNumberFormat="1" applyFont="1" applyFill="1" applyBorder="1" applyAlignment="1" applyProtection="1">
      <alignment horizontal="right"/>
      <protection locked="0"/>
    </xf>
    <xf numFmtId="37" fontId="1" fillId="4" borderId="2" xfId="0" applyNumberFormat="1" applyFont="1" applyFill="1" applyBorder="1" applyAlignment="1" applyProtection="1">
      <alignment horizontal="right"/>
      <protection locked="0"/>
    </xf>
    <xf numFmtId="165" fontId="1" fillId="10" borderId="2" xfId="0" applyNumberFormat="1" applyFont="1" applyFill="1" applyBorder="1" applyAlignment="1" applyProtection="1">
      <alignment horizontal="right"/>
    </xf>
    <xf numFmtId="7" fontId="1" fillId="4" borderId="0" xfId="0" applyNumberFormat="1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166" fontId="1" fillId="4" borderId="0" xfId="0" applyNumberFormat="1" applyFont="1" applyFill="1" applyBorder="1" applyAlignment="1" applyProtection="1">
      <alignment horizontal="right"/>
    </xf>
    <xf numFmtId="5" fontId="1" fillId="10" borderId="2" xfId="0" applyNumberFormat="1" applyFont="1" applyFill="1" applyBorder="1" applyAlignment="1" applyProtection="1">
      <alignment horizontal="right"/>
    </xf>
    <xf numFmtId="3" fontId="1" fillId="10" borderId="2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3" fillId="4" borderId="0" xfId="0" applyFont="1" applyFill="1" applyBorder="1" applyAlignment="1" applyProtection="1"/>
    <xf numFmtId="168" fontId="1" fillId="4" borderId="0" xfId="0" applyNumberFormat="1" applyFont="1" applyFill="1" applyBorder="1" applyAlignment="1" applyProtection="1">
      <alignment horizontal="right"/>
    </xf>
    <xf numFmtId="0" fontId="1" fillId="10" borderId="0" xfId="0" applyFont="1" applyFill="1" applyBorder="1" applyProtection="1"/>
    <xf numFmtId="39" fontId="1" fillId="4" borderId="2" xfId="0" applyNumberFormat="1" applyFont="1" applyFill="1" applyBorder="1" applyAlignment="1" applyProtection="1">
      <alignment horizontal="right"/>
      <protection locked="0"/>
    </xf>
    <xf numFmtId="4" fontId="1" fillId="10" borderId="2" xfId="0" applyNumberFormat="1" applyFont="1" applyFill="1" applyBorder="1" applyAlignment="1" applyProtection="1">
      <alignment horizontal="right"/>
    </xf>
    <xf numFmtId="0" fontId="1" fillId="1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5" fontId="1" fillId="2" borderId="2" xfId="0" applyNumberFormat="1" applyFont="1" applyFill="1" applyBorder="1" applyAlignment="1" applyProtection="1">
      <alignment horizontal="right"/>
    </xf>
    <xf numFmtId="0" fontId="8" fillId="4" borderId="2" xfId="0" applyFont="1" applyFill="1" applyBorder="1" applyAlignment="1" applyProtection="1">
      <alignment horizontal="center"/>
    </xf>
    <xf numFmtId="3" fontId="8" fillId="4" borderId="2" xfId="0" applyNumberFormat="1" applyFont="1" applyFill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vertical="center" wrapText="1"/>
    </xf>
    <xf numFmtId="0" fontId="12" fillId="0" borderId="0" xfId="0" applyFont="1"/>
    <xf numFmtId="0" fontId="12" fillId="0" borderId="0" xfId="0" applyFont="1" applyBorder="1"/>
    <xf numFmtId="0" fontId="14" fillId="0" borderId="0" xfId="0" applyFont="1" applyFill="1" applyBorder="1"/>
    <xf numFmtId="0" fontId="13" fillId="0" borderId="0" xfId="0" applyFont="1" applyFill="1" applyBorder="1" applyAlignment="1" applyProtection="1"/>
    <xf numFmtId="0" fontId="11" fillId="0" borderId="2" xfId="0" applyFont="1" applyBorder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9" fontId="12" fillId="0" borderId="0" xfId="4" applyNumberFormat="1" applyFont="1"/>
    <xf numFmtId="0" fontId="1" fillId="0" borderId="0" xfId="0" applyFont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/>
    <xf numFmtId="0" fontId="1" fillId="9" borderId="2" xfId="0" applyFont="1" applyFill="1" applyBorder="1" applyAlignment="1" applyProtection="1">
      <alignment horizontal="center" wrapText="1"/>
    </xf>
    <xf numFmtId="165" fontId="1" fillId="10" borderId="2" xfId="5" applyNumberFormat="1" applyFont="1" applyFill="1" applyBorder="1" applyAlignment="1" applyProtection="1">
      <alignment horizontal="right"/>
    </xf>
    <xf numFmtId="165" fontId="1" fillId="10" borderId="2" xfId="4" applyNumberFormat="1" applyFont="1" applyFill="1" applyBorder="1" applyAlignment="1" applyProtection="1">
      <alignment horizontal="right"/>
    </xf>
    <xf numFmtId="0" fontId="16" fillId="0" borderId="0" xfId="0" applyFont="1" applyAlignment="1"/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5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164" fontId="1" fillId="0" borderId="4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5" fontId="1" fillId="4" borderId="2" xfId="0" applyNumberFormat="1" applyFont="1" applyFill="1" applyBorder="1" applyAlignment="1" applyProtection="1">
      <alignment horizontal="right"/>
    </xf>
    <xf numFmtId="37" fontId="1" fillId="4" borderId="2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39" fontId="1" fillId="4" borderId="2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11" borderId="2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1" fillId="13" borderId="2" xfId="0" applyFont="1" applyFill="1" applyBorder="1" applyAlignment="1" applyProtection="1">
      <alignment horizontal="center" vertical="center" wrapText="1"/>
    </xf>
    <xf numFmtId="164" fontId="1" fillId="14" borderId="2" xfId="0" applyNumberFormat="1" applyFont="1" applyFill="1" applyBorder="1" applyAlignment="1" applyProtection="1">
      <alignment horizontal="right"/>
    </xf>
    <xf numFmtId="164" fontId="1" fillId="14" borderId="4" xfId="0" applyNumberFormat="1" applyFont="1" applyFill="1" applyBorder="1" applyAlignment="1" applyProtection="1">
      <alignment horizontal="right"/>
    </xf>
    <xf numFmtId="164" fontId="1" fillId="14" borderId="2" xfId="0" applyNumberFormat="1" applyFont="1" applyFill="1" applyBorder="1" applyAlignment="1" applyProtection="1">
      <alignment horizontal="right" vertical="center"/>
    </xf>
    <xf numFmtId="14" fontId="0" fillId="0" borderId="0" xfId="0" applyNumberForma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43" fontId="12" fillId="0" borderId="2" xfId="4" applyFont="1" applyBorder="1"/>
    <xf numFmtId="164" fontId="1" fillId="2" borderId="2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164" fontId="1" fillId="0" borderId="2" xfId="0" applyNumberFormat="1" applyFont="1" applyBorder="1" applyAlignment="1" applyProtection="1">
      <alignment vertical="center"/>
    </xf>
    <xf numFmtId="3" fontId="1" fillId="4" borderId="2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12" fillId="0" borderId="2" xfId="0" applyFont="1" applyBorder="1"/>
    <xf numFmtId="43" fontId="11" fillId="0" borderId="0" xfId="4" applyFont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Protection="1"/>
    <xf numFmtId="0" fontId="0" fillId="0" borderId="7" xfId="0" applyBorder="1" applyProtection="1"/>
    <xf numFmtId="164" fontId="1" fillId="0" borderId="0" xfId="0" applyNumberFormat="1" applyFont="1" applyAlignment="1" applyProtection="1">
      <alignment vertical="center"/>
    </xf>
    <xf numFmtId="0" fontId="16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/>
    </xf>
    <xf numFmtId="0" fontId="1" fillId="0" borderId="0" xfId="0" applyFont="1"/>
    <xf numFmtId="0" fontId="25" fillId="0" borderId="0" xfId="0" applyFont="1" applyAlignment="1">
      <alignment horizontal="right" indent="1"/>
    </xf>
    <xf numFmtId="0" fontId="20" fillId="0" borderId="0" xfId="0" applyFont="1"/>
    <xf numFmtId="0" fontId="21" fillId="0" borderId="0" xfId="0" applyFont="1"/>
    <xf numFmtId="0" fontId="22" fillId="22" borderId="10" xfId="0" applyFont="1" applyFill="1" applyBorder="1"/>
    <xf numFmtId="0" fontId="22" fillId="22" borderId="11" xfId="0" applyFont="1" applyFill="1" applyBorder="1"/>
    <xf numFmtId="0" fontId="22" fillId="22" borderId="12" xfId="0" applyFont="1" applyFill="1" applyBorder="1"/>
    <xf numFmtId="0" fontId="22" fillId="22" borderId="9" xfId="0" applyFont="1" applyFill="1" applyBorder="1"/>
    <xf numFmtId="0" fontId="17" fillId="0" borderId="0" xfId="0" applyFont="1"/>
    <xf numFmtId="0" fontId="22" fillId="21" borderId="1" xfId="0" applyFont="1" applyFill="1" applyBorder="1" applyAlignment="1">
      <alignment horizontal="center"/>
    </xf>
    <xf numFmtId="0" fontId="22" fillId="21" borderId="5" xfId="0" applyFont="1" applyFill="1" applyBorder="1" applyAlignment="1">
      <alignment horizontal="center"/>
    </xf>
    <xf numFmtId="0" fontId="22" fillId="21" borderId="13" xfId="0" applyFont="1" applyFill="1" applyBorder="1" applyAlignment="1">
      <alignment horizontal="center" wrapText="1"/>
    </xf>
    <xf numFmtId="0" fontId="22" fillId="21" borderId="14" xfId="0" applyFont="1" applyFill="1" applyBorder="1" applyAlignment="1">
      <alignment horizontal="center"/>
    </xf>
    <xf numFmtId="0" fontId="22" fillId="21" borderId="6" xfId="0" applyFont="1" applyFill="1" applyBorder="1" applyAlignment="1">
      <alignment horizontal="center"/>
    </xf>
    <xf numFmtId="0" fontId="22" fillId="21" borderId="15" xfId="0" applyFont="1" applyFill="1" applyBorder="1" applyAlignment="1">
      <alignment horizontal="center" wrapText="1"/>
    </xf>
    <xf numFmtId="0" fontId="22" fillId="21" borderId="16" xfId="0" applyFont="1" applyFill="1" applyBorder="1" applyAlignment="1">
      <alignment horizontal="center"/>
    </xf>
    <xf numFmtId="0" fontId="25" fillId="21" borderId="17" xfId="0" applyFont="1" applyFill="1" applyBorder="1" applyAlignment="1">
      <alignment horizontal="right" indent="1"/>
    </xf>
    <xf numFmtId="169" fontId="25" fillId="0" borderId="18" xfId="4" applyNumberFormat="1" applyFont="1" applyBorder="1" applyAlignment="1" applyProtection="1">
      <alignment horizontal="right" indent="1"/>
    </xf>
    <xf numFmtId="0" fontId="25" fillId="0" borderId="0" xfId="0" applyFont="1"/>
    <xf numFmtId="0" fontId="26" fillId="0" borderId="0" xfId="0" applyFont="1"/>
    <xf numFmtId="0" fontId="26" fillId="0" borderId="2" xfId="0" applyFont="1" applyBorder="1" applyAlignment="1">
      <alignment horizontal="center"/>
    </xf>
    <xf numFmtId="0" fontId="26" fillId="0" borderId="2" xfId="0" applyFont="1" applyBorder="1"/>
    <xf numFmtId="0" fontId="26" fillId="0" borderId="5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1" fontId="26" fillId="0" borderId="20" xfId="4" applyNumberFormat="1" applyFont="1" applyBorder="1" applyAlignment="1" applyProtection="1">
      <alignment horizontal="right" indent="1"/>
    </xf>
    <xf numFmtId="0" fontId="26" fillId="0" borderId="6" xfId="0" applyFont="1" applyBorder="1"/>
    <xf numFmtId="1" fontId="26" fillId="0" borderId="5" xfId="4" applyNumberFormat="1" applyFont="1" applyBorder="1" applyAlignment="1" applyProtection="1">
      <alignment horizontal="right" indent="1"/>
    </xf>
    <xf numFmtId="0" fontId="9" fillId="0" borderId="6" xfId="0" applyFont="1" applyBorder="1" applyAlignment="1">
      <alignment horizontal="left"/>
    </xf>
    <xf numFmtId="0" fontId="1" fillId="9" borderId="2" xfId="0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25" fillId="0" borderId="1" xfId="0" applyFont="1" applyBorder="1"/>
    <xf numFmtId="0" fontId="25" fillId="21" borderId="1" xfId="0" applyFont="1" applyFill="1" applyBorder="1"/>
    <xf numFmtId="0" fontId="25" fillId="0" borderId="1" xfId="0" applyFont="1" applyBorder="1" applyAlignment="1">
      <alignment horizontal="center"/>
    </xf>
    <xf numFmtId="0" fontId="25" fillId="21" borderId="13" xfId="0" applyFont="1" applyFill="1" applyBorder="1" applyAlignment="1">
      <alignment horizontal="right" indent="1"/>
    </xf>
    <xf numFmtId="169" fontId="25" fillId="0" borderId="14" xfId="4" applyNumberFormat="1" applyFont="1" applyBorder="1" applyAlignment="1" applyProtection="1">
      <alignment horizontal="right" indent="1"/>
    </xf>
    <xf numFmtId="0" fontId="25" fillId="21" borderId="15" xfId="0" applyFont="1" applyFill="1" applyBorder="1" applyAlignment="1">
      <alignment horizontal="right" indent="1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wrapText="1"/>
    </xf>
    <xf numFmtId="0" fontId="3" fillId="6" borderId="8" xfId="0" applyFont="1" applyFill="1" applyBorder="1" applyAlignment="1" applyProtection="1">
      <alignment horizontal="center" wrapText="1"/>
    </xf>
    <xf numFmtId="0" fontId="3" fillId="12" borderId="8" xfId="0" applyFont="1" applyFill="1" applyBorder="1" applyAlignment="1" applyProtection="1">
      <alignment horizontal="center" wrapText="1"/>
    </xf>
    <xf numFmtId="0" fontId="3" fillId="13" borderId="8" xfId="0" applyFont="1" applyFill="1" applyBorder="1" applyAlignment="1" applyProtection="1">
      <alignment horizontal="center" wrapText="1"/>
    </xf>
    <xf numFmtId="0" fontId="3" fillId="8" borderId="8" xfId="0" applyFont="1" applyFill="1" applyBorder="1" applyAlignment="1" applyProtection="1">
      <alignment horizontal="center" wrapText="1"/>
    </xf>
    <xf numFmtId="0" fontId="3" fillId="11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5" fillId="23" borderId="2" xfId="0" applyFont="1" applyFill="1" applyBorder="1" applyAlignment="1" applyProtection="1">
      <alignment horizontal="center"/>
    </xf>
    <xf numFmtId="0" fontId="1" fillId="9" borderId="2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5" fillId="16" borderId="2" xfId="0" applyFont="1" applyFill="1" applyBorder="1" applyAlignment="1" applyProtection="1">
      <alignment horizontal="center"/>
    </xf>
    <xf numFmtId="0" fontId="15" fillId="17" borderId="2" xfId="0" applyFont="1" applyFill="1" applyBorder="1" applyAlignment="1" applyProtection="1">
      <alignment horizontal="center"/>
    </xf>
    <xf numFmtId="16" fontId="15" fillId="18" borderId="2" xfId="0" applyNumberFormat="1" applyFont="1" applyFill="1" applyBorder="1" applyAlignment="1" applyProtection="1">
      <alignment horizontal="center"/>
    </xf>
    <xf numFmtId="16" fontId="15" fillId="18" borderId="2" xfId="0" quotePrefix="1" applyNumberFormat="1" applyFont="1" applyFill="1" applyBorder="1" applyAlignment="1" applyProtection="1">
      <alignment horizontal="center"/>
    </xf>
    <xf numFmtId="16" fontId="15" fillId="19" borderId="2" xfId="0" applyNumberFormat="1" applyFont="1" applyFill="1" applyBorder="1" applyAlignment="1" applyProtection="1">
      <alignment horizontal="center"/>
    </xf>
    <xf numFmtId="16" fontId="15" fillId="19" borderId="2" xfId="0" quotePrefix="1" applyNumberFormat="1" applyFont="1" applyFill="1" applyBorder="1" applyAlignment="1" applyProtection="1">
      <alignment horizontal="center"/>
    </xf>
    <xf numFmtId="16" fontId="15" fillId="20" borderId="2" xfId="0" applyNumberFormat="1" applyFont="1" applyFill="1" applyBorder="1" applyAlignment="1" applyProtection="1">
      <alignment horizontal="center"/>
    </xf>
    <xf numFmtId="16" fontId="15" fillId="20" borderId="2" xfId="0" quotePrefix="1" applyNumberFormat="1" applyFont="1" applyFill="1" applyBorder="1" applyAlignment="1" applyProtection="1">
      <alignment horizontal="center"/>
    </xf>
    <xf numFmtId="16" fontId="15" fillId="9" borderId="2" xfId="0" applyNumberFormat="1" applyFont="1" applyFill="1" applyBorder="1" applyAlignment="1" applyProtection="1">
      <alignment horizontal="center"/>
    </xf>
    <xf numFmtId="16" fontId="15" fillId="9" borderId="2" xfId="0" quotePrefix="1" applyNumberFormat="1" applyFont="1" applyFill="1" applyBorder="1" applyAlignment="1" applyProtection="1">
      <alignment horizontal="center"/>
    </xf>
    <xf numFmtId="0" fontId="15" fillId="15" borderId="2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3" fillId="0" borderId="2" xfId="0" applyFont="1" applyFill="1" applyBorder="1" applyAlignment="1" applyProtection="1">
      <alignment horizontal="center" vertical="center"/>
    </xf>
    <xf numFmtId="49" fontId="24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6" fillId="0" borderId="8" xfId="0" applyFont="1" applyBorder="1" applyAlignment="1" applyProtection="1">
      <alignment horizontal="left"/>
      <protection locked="0"/>
    </xf>
    <xf numFmtId="0" fontId="26" fillId="0" borderId="9" xfId="0" applyFont="1" applyBorder="1" applyAlignment="1" applyProtection="1">
      <alignment horizontal="left"/>
      <protection locked="0"/>
    </xf>
    <xf numFmtId="0" fontId="27" fillId="0" borderId="9" xfId="6" applyBorder="1" applyAlignment="1" applyProtection="1">
      <alignment horizontal="left"/>
      <protection locked="0"/>
    </xf>
    <xf numFmtId="0" fontId="22" fillId="22" borderId="1" xfId="0" applyFont="1" applyFill="1" applyBorder="1" applyAlignment="1">
      <alignment horizontal="center" wrapText="1"/>
    </xf>
    <xf numFmtId="0" fontId="22" fillId="22" borderId="4" xfId="0" applyFont="1" applyFill="1" applyBorder="1" applyAlignment="1">
      <alignment horizontal="center" wrapText="1"/>
    </xf>
    <xf numFmtId="0" fontId="22" fillId="22" borderId="1" xfId="0" applyFont="1" applyFill="1" applyBorder="1" applyAlignment="1">
      <alignment horizontal="center"/>
    </xf>
    <xf numFmtId="0" fontId="22" fillId="22" borderId="4" xfId="0" applyFont="1" applyFill="1" applyBorder="1" applyAlignment="1">
      <alignment horizontal="center"/>
    </xf>
    <xf numFmtId="0" fontId="22" fillId="22" borderId="5" xfId="0" applyFont="1" applyFill="1" applyBorder="1" applyAlignment="1">
      <alignment horizontal="center" wrapText="1"/>
    </xf>
    <xf numFmtId="0" fontId="22" fillId="22" borderId="9" xfId="0" applyFont="1" applyFill="1" applyBorder="1" applyAlignment="1">
      <alignment horizontal="center" wrapText="1"/>
    </xf>
  </cellXfs>
  <cellStyles count="7">
    <cellStyle name="Comma" xfId="4" builtinId="3"/>
    <cellStyle name="Comma 11 2" xfId="2" xr:uid="{00000000-0005-0000-0000-000001000000}"/>
    <cellStyle name="Currency" xfId="5" builtinId="4"/>
    <cellStyle name="Currency 2" xfId="3" xr:uid="{00000000-0005-0000-0000-000003000000}"/>
    <cellStyle name="Hyperlink" xfId="6" builtinId="8"/>
    <cellStyle name="Normal" xfId="0" builtinId="0"/>
    <cellStyle name="Normal 319 2" xfId="1" xr:uid="{00000000-0005-0000-0000-000005000000}"/>
  </cellStyles>
  <dxfs count="1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Z54"/>
  <sheetViews>
    <sheetView showGridLines="0" tabSelected="1" zoomScale="90" zoomScaleNormal="90" workbookViewId="0">
      <pane xSplit="10" ySplit="6" topLeftCell="L7" activePane="bottomRight" state="frozen"/>
      <selection pane="topRight" activeCell="K1" sqref="K1"/>
      <selection pane="bottomLeft" activeCell="A7" sqref="A7"/>
      <selection pane="bottomRight" activeCell="B4" sqref="B4"/>
    </sheetView>
  </sheetViews>
  <sheetFormatPr defaultColWidth="9.140625" defaultRowHeight="15" x14ac:dyDescent="0.25"/>
  <cols>
    <col min="1" max="1" width="1.5703125" style="103" customWidth="1"/>
    <col min="2" max="2" width="22.5703125" style="103" customWidth="1"/>
    <col min="3" max="3" width="34.42578125" style="103" customWidth="1"/>
    <col min="4" max="7" width="12.140625" style="103" hidden="1" customWidth="1"/>
    <col min="8" max="9" width="14" style="103" hidden="1" customWidth="1"/>
    <col min="10" max="11" width="12.140625" style="103" hidden="1" customWidth="1"/>
    <col min="12" max="14" width="12.140625" style="103" customWidth="1"/>
    <col min="15" max="19" width="11.28515625" style="103" hidden="1" customWidth="1"/>
    <col min="20" max="22" width="12.140625" style="103" hidden="1" customWidth="1"/>
    <col min="23" max="25" width="12.140625" style="103" customWidth="1"/>
    <col min="26" max="30" width="11.28515625" style="103" hidden="1" customWidth="1"/>
    <col min="31" max="33" width="12.140625" style="103" hidden="1" customWidth="1"/>
    <col min="34" max="36" width="12.140625" style="103" customWidth="1"/>
    <col min="37" max="41" width="11.28515625" style="103" hidden="1" customWidth="1"/>
    <col min="42" max="44" width="12.140625" style="103" hidden="1" customWidth="1"/>
    <col min="45" max="47" width="12.140625" style="103" customWidth="1"/>
    <col min="48" max="52" width="11.28515625" style="103" hidden="1" customWidth="1"/>
    <col min="53" max="55" width="12.140625" style="103" hidden="1" customWidth="1"/>
    <col min="56" max="58" width="12.140625" style="103" customWidth="1"/>
    <col min="59" max="63" width="11.28515625" style="103" hidden="1" customWidth="1"/>
    <col min="64" max="66" width="12.140625" style="103" hidden="1" customWidth="1"/>
    <col min="67" max="69" width="12.140625" style="103" customWidth="1"/>
    <col min="70" max="70" width="11.28515625" style="103" hidden="1" customWidth="1"/>
    <col min="71" max="73" width="12.140625" style="103" hidden="1" customWidth="1"/>
    <col min="74" max="76" width="12.140625" style="103" customWidth="1"/>
    <col min="77" max="77" width="11.28515625" style="103" hidden="1" customWidth="1"/>
    <col min="78" max="80" width="12.140625" style="103" hidden="1" customWidth="1"/>
    <col min="81" max="83" width="12.140625" style="103" customWidth="1"/>
    <col min="84" max="84" width="11.28515625" style="103" hidden="1" customWidth="1"/>
    <col min="85" max="87" width="12.140625" style="103" hidden="1" customWidth="1"/>
    <col min="88" max="90" width="12.140625" style="103" customWidth="1"/>
    <col min="91" max="91" width="11.28515625" style="103" hidden="1" customWidth="1"/>
    <col min="92" max="94" width="12.140625" style="103" hidden="1" customWidth="1"/>
    <col min="95" max="97" width="12.140625" style="103" customWidth="1"/>
    <col min="98" max="98" width="11.28515625" style="103" hidden="1" customWidth="1"/>
    <col min="99" max="101" width="12.140625" style="103" hidden="1" customWidth="1"/>
    <col min="102" max="104" width="12.140625" style="103" customWidth="1"/>
    <col min="105" max="105" width="11.28515625" style="103" hidden="1" customWidth="1"/>
    <col min="106" max="108" width="12.140625" style="103" hidden="1" customWidth="1"/>
    <col min="109" max="111" width="12.140625" style="103" customWidth="1"/>
    <col min="112" max="112" width="11.28515625" style="103" hidden="1" customWidth="1"/>
    <col min="113" max="115" width="12.140625" style="103" hidden="1" customWidth="1"/>
    <col min="116" max="118" width="12.140625" style="103" customWidth="1"/>
    <col min="119" max="119" width="2" style="103" customWidth="1"/>
    <col min="120" max="727" width="9.140625" style="103"/>
    <col min="728" max="728" width="3.85546875" style="103" customWidth="1"/>
    <col min="729" max="16384" width="9.140625" style="103"/>
  </cols>
  <sheetData>
    <row r="2" spans="1:119" ht="23.25" x14ac:dyDescent="0.35">
      <c r="A2" s="159" t="s">
        <v>101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</row>
    <row r="3" spans="1:119" ht="23.25" x14ac:dyDescent="0.35">
      <c r="A3" s="159" t="str">
        <f ca="1">MID(CELL("filename",A1),FIND("]",CELL("filename",A1))+1,256)</f>
        <v>Enrollment by Campus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</row>
    <row r="4" spans="1:119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</row>
    <row r="5" spans="1:119" s="106" customFormat="1" ht="28.5" customHeight="1" x14ac:dyDescent="0.25">
      <c r="B5" s="97"/>
      <c r="C5" s="5"/>
      <c r="D5" s="163" t="s">
        <v>0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 t="s">
        <v>89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5" t="s">
        <v>88</v>
      </c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6" t="s">
        <v>90</v>
      </c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56" t="s">
        <v>116</v>
      </c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67" t="s">
        <v>87</v>
      </c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5" t="s">
        <v>91</v>
      </c>
      <c r="BS5" s="165"/>
      <c r="BT5" s="165"/>
      <c r="BU5" s="165"/>
      <c r="BV5" s="165"/>
      <c r="BW5" s="165"/>
      <c r="BX5" s="165"/>
      <c r="BY5" s="156" t="s">
        <v>92</v>
      </c>
      <c r="BZ5" s="156"/>
      <c r="CA5" s="156"/>
      <c r="CB5" s="156"/>
      <c r="CC5" s="156"/>
      <c r="CD5" s="156"/>
      <c r="CE5" s="156"/>
      <c r="CF5" s="167" t="s">
        <v>99</v>
      </c>
      <c r="CG5" s="167"/>
      <c r="CH5" s="167"/>
      <c r="CI5" s="167"/>
      <c r="CJ5" s="167"/>
      <c r="CK5" s="167"/>
      <c r="CL5" s="167"/>
      <c r="CM5" s="168" t="s">
        <v>97</v>
      </c>
      <c r="CN5" s="168"/>
      <c r="CO5" s="168"/>
      <c r="CP5" s="168"/>
      <c r="CQ5" s="168"/>
      <c r="CR5" s="168"/>
      <c r="CS5" s="168"/>
      <c r="CT5" s="165" t="s">
        <v>96</v>
      </c>
      <c r="CU5" s="165"/>
      <c r="CV5" s="165"/>
      <c r="CW5" s="165"/>
      <c r="CX5" s="165"/>
      <c r="CY5" s="165"/>
      <c r="CZ5" s="165"/>
      <c r="DA5" s="167" t="s">
        <v>100</v>
      </c>
      <c r="DB5" s="167"/>
      <c r="DC5" s="167"/>
      <c r="DD5" s="167"/>
      <c r="DE5" s="167"/>
      <c r="DF5" s="167"/>
      <c r="DG5" s="167"/>
      <c r="DH5" s="156" t="s">
        <v>98</v>
      </c>
      <c r="DI5" s="156"/>
      <c r="DJ5" s="156"/>
      <c r="DK5" s="156"/>
      <c r="DL5" s="156"/>
      <c r="DM5" s="156"/>
      <c r="DN5" s="156"/>
      <c r="DO5" s="107"/>
    </row>
    <row r="6" spans="1:119" s="108" customFormat="1" ht="14.25" x14ac:dyDescent="0.2">
      <c r="B6" s="4"/>
      <c r="C6" s="5"/>
      <c r="D6" s="19" t="s">
        <v>84</v>
      </c>
      <c r="E6" s="19" t="s">
        <v>78</v>
      </c>
      <c r="F6" s="19" t="s">
        <v>1</v>
      </c>
      <c r="G6" s="19" t="s">
        <v>2</v>
      </c>
      <c r="H6" s="19" t="s">
        <v>3</v>
      </c>
      <c r="I6" s="19" t="s">
        <v>10</v>
      </c>
      <c r="J6" s="19" t="s">
        <v>11</v>
      </c>
      <c r="K6" s="19" t="s">
        <v>12</v>
      </c>
      <c r="L6" s="19" t="s">
        <v>117</v>
      </c>
      <c r="M6" s="19" t="s">
        <v>122</v>
      </c>
      <c r="N6" s="19" t="s">
        <v>131</v>
      </c>
      <c r="O6" s="20" t="s">
        <v>84</v>
      </c>
      <c r="P6" s="20" t="s">
        <v>78</v>
      </c>
      <c r="Q6" s="20" t="s">
        <v>1</v>
      </c>
      <c r="R6" s="20" t="s">
        <v>2</v>
      </c>
      <c r="S6" s="20" t="s">
        <v>3</v>
      </c>
      <c r="T6" s="20" t="s">
        <v>10</v>
      </c>
      <c r="U6" s="20" t="s">
        <v>11</v>
      </c>
      <c r="V6" s="20" t="s">
        <v>12</v>
      </c>
      <c r="W6" s="20" t="s">
        <v>117</v>
      </c>
      <c r="X6" s="20" t="s">
        <v>122</v>
      </c>
      <c r="Y6" s="20" t="s">
        <v>131</v>
      </c>
      <c r="Z6" s="91" t="s">
        <v>84</v>
      </c>
      <c r="AA6" s="91" t="s">
        <v>78</v>
      </c>
      <c r="AB6" s="91" t="s">
        <v>1</v>
      </c>
      <c r="AC6" s="91" t="s">
        <v>2</v>
      </c>
      <c r="AD6" s="91" t="s">
        <v>3</v>
      </c>
      <c r="AE6" s="91" t="s">
        <v>10</v>
      </c>
      <c r="AF6" s="91" t="s">
        <v>11</v>
      </c>
      <c r="AG6" s="91" t="s">
        <v>12</v>
      </c>
      <c r="AH6" s="91" t="s">
        <v>117</v>
      </c>
      <c r="AI6" s="91" t="s">
        <v>122</v>
      </c>
      <c r="AJ6" s="91" t="s">
        <v>131</v>
      </c>
      <c r="AK6" s="92" t="s">
        <v>84</v>
      </c>
      <c r="AL6" s="92" t="s">
        <v>78</v>
      </c>
      <c r="AM6" s="92" t="s">
        <v>1</v>
      </c>
      <c r="AN6" s="92" t="s">
        <v>2</v>
      </c>
      <c r="AO6" s="92" t="s">
        <v>3</v>
      </c>
      <c r="AP6" s="92" t="s">
        <v>10</v>
      </c>
      <c r="AQ6" s="92" t="s">
        <v>11</v>
      </c>
      <c r="AR6" s="92" t="s">
        <v>12</v>
      </c>
      <c r="AS6" s="92" t="s">
        <v>117</v>
      </c>
      <c r="AT6" s="92" t="s">
        <v>122</v>
      </c>
      <c r="AU6" s="92" t="s">
        <v>131</v>
      </c>
      <c r="AV6" s="21" t="s">
        <v>84</v>
      </c>
      <c r="AW6" s="21" t="s">
        <v>78</v>
      </c>
      <c r="AX6" s="21" t="s">
        <v>1</v>
      </c>
      <c r="AY6" s="21" t="s">
        <v>2</v>
      </c>
      <c r="AZ6" s="21" t="s">
        <v>3</v>
      </c>
      <c r="BA6" s="21" t="s">
        <v>10</v>
      </c>
      <c r="BB6" s="21" t="s">
        <v>11</v>
      </c>
      <c r="BC6" s="21" t="s">
        <v>12</v>
      </c>
      <c r="BD6" s="21" t="s">
        <v>117</v>
      </c>
      <c r="BE6" s="21" t="s">
        <v>122</v>
      </c>
      <c r="BF6" s="21" t="s">
        <v>131</v>
      </c>
      <c r="BG6" s="22" t="s">
        <v>84</v>
      </c>
      <c r="BH6" s="22" t="s">
        <v>78</v>
      </c>
      <c r="BI6" s="22" t="s">
        <v>1</v>
      </c>
      <c r="BJ6" s="22" t="s">
        <v>2</v>
      </c>
      <c r="BK6" s="22" t="s">
        <v>3</v>
      </c>
      <c r="BL6" s="22" t="s">
        <v>10</v>
      </c>
      <c r="BM6" s="22" t="s">
        <v>11</v>
      </c>
      <c r="BN6" s="22" t="s">
        <v>12</v>
      </c>
      <c r="BO6" s="22" t="s">
        <v>117</v>
      </c>
      <c r="BP6" s="22" t="s">
        <v>122</v>
      </c>
      <c r="BQ6" s="22" t="s">
        <v>131</v>
      </c>
      <c r="BR6" s="91" t="s">
        <v>3</v>
      </c>
      <c r="BS6" s="91" t="s">
        <v>10</v>
      </c>
      <c r="BT6" s="91" t="s">
        <v>11</v>
      </c>
      <c r="BU6" s="91" t="s">
        <v>12</v>
      </c>
      <c r="BV6" s="91" t="s">
        <v>117</v>
      </c>
      <c r="BW6" s="91" t="s">
        <v>122</v>
      </c>
      <c r="BX6" s="91" t="s">
        <v>131</v>
      </c>
      <c r="BY6" s="21" t="s">
        <v>3</v>
      </c>
      <c r="BZ6" s="21" t="s">
        <v>10</v>
      </c>
      <c r="CA6" s="21" t="s">
        <v>11</v>
      </c>
      <c r="CB6" s="21" t="s">
        <v>12</v>
      </c>
      <c r="CC6" s="21" t="s">
        <v>117</v>
      </c>
      <c r="CD6" s="21" t="s">
        <v>122</v>
      </c>
      <c r="CE6" s="21" t="s">
        <v>131</v>
      </c>
      <c r="CF6" s="22" t="s">
        <v>3</v>
      </c>
      <c r="CG6" s="22" t="s">
        <v>10</v>
      </c>
      <c r="CH6" s="22" t="s">
        <v>11</v>
      </c>
      <c r="CI6" s="22" t="s">
        <v>12</v>
      </c>
      <c r="CJ6" s="22" t="s">
        <v>117</v>
      </c>
      <c r="CK6" s="22" t="s">
        <v>122</v>
      </c>
      <c r="CL6" s="22" t="s">
        <v>131</v>
      </c>
      <c r="CM6" s="86" t="s">
        <v>3</v>
      </c>
      <c r="CN6" s="86" t="s">
        <v>10</v>
      </c>
      <c r="CO6" s="86" t="s">
        <v>11</v>
      </c>
      <c r="CP6" s="86" t="s">
        <v>12</v>
      </c>
      <c r="CQ6" s="86" t="s">
        <v>117</v>
      </c>
      <c r="CR6" s="86" t="s">
        <v>122</v>
      </c>
      <c r="CS6" s="86" t="s">
        <v>131</v>
      </c>
      <c r="CT6" s="91" t="s">
        <v>3</v>
      </c>
      <c r="CU6" s="91" t="s">
        <v>10</v>
      </c>
      <c r="CV6" s="91" t="s">
        <v>11</v>
      </c>
      <c r="CW6" s="91" t="s">
        <v>12</v>
      </c>
      <c r="CX6" s="91" t="s">
        <v>117</v>
      </c>
      <c r="CY6" s="91" t="s">
        <v>122</v>
      </c>
      <c r="CZ6" s="91" t="s">
        <v>131</v>
      </c>
      <c r="DA6" s="22" t="s">
        <v>3</v>
      </c>
      <c r="DB6" s="22" t="s">
        <v>10</v>
      </c>
      <c r="DC6" s="22" t="s">
        <v>11</v>
      </c>
      <c r="DD6" s="22" t="s">
        <v>12</v>
      </c>
      <c r="DE6" s="22" t="s">
        <v>117</v>
      </c>
      <c r="DF6" s="22" t="s">
        <v>122</v>
      </c>
      <c r="DG6" s="22" t="s">
        <v>131</v>
      </c>
      <c r="DH6" s="21" t="s">
        <v>3</v>
      </c>
      <c r="DI6" s="21" t="s">
        <v>10</v>
      </c>
      <c r="DJ6" s="21" t="s">
        <v>11</v>
      </c>
      <c r="DK6" s="21" t="s">
        <v>12</v>
      </c>
      <c r="DL6" s="21" t="s">
        <v>117</v>
      </c>
      <c r="DM6" s="21" t="s">
        <v>122</v>
      </c>
      <c r="DN6" s="21" t="s">
        <v>131</v>
      </c>
      <c r="DO6" s="1"/>
    </row>
    <row r="7" spans="1:119" x14ac:dyDescent="0.25">
      <c r="B7" s="160" t="s">
        <v>4</v>
      </c>
      <c r="C7" s="7" t="s">
        <v>5</v>
      </c>
      <c r="D7" s="8"/>
      <c r="E7" s="8"/>
      <c r="F7" s="8"/>
      <c r="G7" s="9"/>
      <c r="H7" s="10"/>
      <c r="I7" s="10"/>
      <c r="J7" s="10"/>
      <c r="K7" s="10"/>
      <c r="L7" s="10"/>
      <c r="M7" s="10"/>
      <c r="N7" s="10"/>
      <c r="O7" s="76">
        <v>916</v>
      </c>
      <c r="P7" s="77">
        <v>864</v>
      </c>
      <c r="Q7" s="77">
        <v>755</v>
      </c>
      <c r="R7" s="77">
        <v>753</v>
      </c>
      <c r="S7" s="77">
        <v>755</v>
      </c>
      <c r="T7" s="76">
        <v>649</v>
      </c>
      <c r="U7" s="76">
        <v>737</v>
      </c>
      <c r="V7" s="76">
        <v>591</v>
      </c>
      <c r="W7" s="76">
        <v>535</v>
      </c>
      <c r="X7" s="76">
        <v>526</v>
      </c>
      <c r="Y7" s="150">
        <v>497</v>
      </c>
      <c r="Z7" s="76">
        <v>5743</v>
      </c>
      <c r="AA7" s="76">
        <v>5063</v>
      </c>
      <c r="AB7" s="76">
        <v>5134</v>
      </c>
      <c r="AC7" s="76">
        <v>4985</v>
      </c>
      <c r="AD7" s="76">
        <v>5247</v>
      </c>
      <c r="AE7" s="76">
        <v>5194</v>
      </c>
      <c r="AF7" s="76">
        <v>5811</v>
      </c>
      <c r="AG7" s="76">
        <v>4303</v>
      </c>
      <c r="AH7" s="76">
        <v>4614</v>
      </c>
      <c r="AI7" s="76">
        <v>4495</v>
      </c>
      <c r="AJ7" s="150">
        <v>4612</v>
      </c>
      <c r="AK7" s="76">
        <v>754</v>
      </c>
      <c r="AL7" s="76">
        <v>700</v>
      </c>
      <c r="AM7" s="76">
        <v>638</v>
      </c>
      <c r="AN7" s="76">
        <v>653</v>
      </c>
      <c r="AO7" s="76">
        <v>622</v>
      </c>
      <c r="AP7" s="76">
        <v>586</v>
      </c>
      <c r="AQ7" s="76">
        <v>797</v>
      </c>
      <c r="AR7" s="76">
        <v>866</v>
      </c>
      <c r="AS7" s="76">
        <v>933</v>
      </c>
      <c r="AT7" s="76">
        <v>1045</v>
      </c>
      <c r="AU7" s="150">
        <v>1054</v>
      </c>
      <c r="AV7" s="76">
        <v>3026</v>
      </c>
      <c r="AW7" s="77">
        <v>2629</v>
      </c>
      <c r="AX7" s="77">
        <v>2008</v>
      </c>
      <c r="AY7" s="76">
        <v>3175</v>
      </c>
      <c r="AZ7" s="76">
        <v>2743</v>
      </c>
      <c r="BA7" s="76">
        <v>3210</v>
      </c>
      <c r="BB7" s="76">
        <v>3048</v>
      </c>
      <c r="BC7" s="76">
        <v>838</v>
      </c>
      <c r="BD7" s="76">
        <v>922</v>
      </c>
      <c r="BE7" s="76">
        <v>1008</v>
      </c>
      <c r="BF7" s="150">
        <v>1048</v>
      </c>
      <c r="BG7" s="76">
        <v>1715</v>
      </c>
      <c r="BH7" s="76">
        <v>1485</v>
      </c>
      <c r="BI7" s="76">
        <v>1472</v>
      </c>
      <c r="BJ7" s="76">
        <v>1587</v>
      </c>
      <c r="BK7" s="76">
        <v>1391</v>
      </c>
      <c r="BL7" s="76">
        <v>1289</v>
      </c>
      <c r="BM7" s="76">
        <v>1188</v>
      </c>
      <c r="BN7" s="76">
        <v>726</v>
      </c>
      <c r="BO7" s="76">
        <v>733</v>
      </c>
      <c r="BP7" s="76">
        <v>655</v>
      </c>
      <c r="BQ7" s="150">
        <v>771</v>
      </c>
      <c r="BR7" s="94"/>
      <c r="BS7" s="76">
        <v>27</v>
      </c>
      <c r="BT7" s="76">
        <v>35</v>
      </c>
      <c r="BU7" s="76">
        <v>35</v>
      </c>
      <c r="BV7" s="76">
        <v>49</v>
      </c>
      <c r="BW7" s="76">
        <v>17</v>
      </c>
      <c r="BX7" s="150">
        <v>26</v>
      </c>
      <c r="BY7" s="94"/>
      <c r="BZ7" s="76">
        <v>0</v>
      </c>
      <c r="CA7" s="76">
        <v>0</v>
      </c>
      <c r="CB7" s="76">
        <v>0</v>
      </c>
      <c r="CC7" s="76">
        <v>0</v>
      </c>
      <c r="CD7" s="76">
        <v>0</v>
      </c>
      <c r="CE7" s="150">
        <v>0</v>
      </c>
      <c r="CF7" s="94"/>
      <c r="CG7" s="76">
        <v>77</v>
      </c>
      <c r="CH7" s="76">
        <v>18</v>
      </c>
      <c r="CI7" s="76">
        <v>3</v>
      </c>
      <c r="CJ7" s="76">
        <v>31</v>
      </c>
      <c r="CK7" s="76">
        <v>6</v>
      </c>
      <c r="CL7" s="150">
        <v>21</v>
      </c>
      <c r="CM7" s="94"/>
      <c r="CN7" s="76">
        <v>98</v>
      </c>
      <c r="CO7" s="76">
        <v>89</v>
      </c>
      <c r="CP7" s="76">
        <v>171</v>
      </c>
      <c r="CQ7" s="76">
        <v>38</v>
      </c>
      <c r="CR7" s="76">
        <v>28</v>
      </c>
      <c r="CS7" s="150">
        <v>76</v>
      </c>
      <c r="CT7" s="94"/>
      <c r="CU7" s="76">
        <v>73</v>
      </c>
      <c r="CV7" s="76">
        <v>97</v>
      </c>
      <c r="CW7" s="76">
        <v>13</v>
      </c>
      <c r="CX7" s="76">
        <v>18</v>
      </c>
      <c r="CY7" s="76">
        <v>37</v>
      </c>
      <c r="CZ7" s="150">
        <v>144</v>
      </c>
      <c r="DA7" s="94"/>
      <c r="DB7" s="76">
        <v>10</v>
      </c>
      <c r="DC7" s="76">
        <v>48</v>
      </c>
      <c r="DD7" s="76">
        <v>15</v>
      </c>
      <c r="DE7" s="76">
        <v>9</v>
      </c>
      <c r="DF7" s="76">
        <v>29</v>
      </c>
      <c r="DG7" s="150">
        <v>33</v>
      </c>
      <c r="DH7" s="94"/>
      <c r="DI7" s="76">
        <v>23</v>
      </c>
      <c r="DJ7" s="76">
        <v>60</v>
      </c>
      <c r="DK7" s="76">
        <v>2</v>
      </c>
      <c r="DL7" s="76">
        <v>3</v>
      </c>
      <c r="DM7" s="76">
        <v>6</v>
      </c>
      <c r="DN7" s="150">
        <v>20</v>
      </c>
    </row>
    <row r="8" spans="1:119" x14ac:dyDescent="0.25">
      <c r="B8" s="161"/>
      <c r="C8" s="7" t="s">
        <v>6</v>
      </c>
      <c r="D8" s="8"/>
      <c r="E8" s="8"/>
      <c r="F8" s="8"/>
      <c r="G8" s="10"/>
      <c r="H8" s="10"/>
      <c r="I8" s="10"/>
      <c r="J8" s="10"/>
      <c r="K8" s="10"/>
      <c r="L8" s="10"/>
      <c r="M8" s="10"/>
      <c r="N8" s="10"/>
      <c r="O8" s="77">
        <v>836</v>
      </c>
      <c r="P8" s="77">
        <v>823</v>
      </c>
      <c r="Q8" s="77">
        <v>868</v>
      </c>
      <c r="R8" s="77">
        <v>407</v>
      </c>
      <c r="S8" s="77">
        <v>816</v>
      </c>
      <c r="T8" s="77">
        <v>638</v>
      </c>
      <c r="U8" s="77">
        <v>249</v>
      </c>
      <c r="V8" s="77">
        <v>210</v>
      </c>
      <c r="W8" s="77">
        <v>412</v>
      </c>
      <c r="X8" s="77">
        <v>184</v>
      </c>
      <c r="Y8" s="151">
        <v>134</v>
      </c>
      <c r="Z8" s="77">
        <v>49</v>
      </c>
      <c r="AA8" s="77">
        <v>21</v>
      </c>
      <c r="AB8" s="77">
        <v>134</v>
      </c>
      <c r="AC8" s="77">
        <v>539</v>
      </c>
      <c r="AD8" s="77">
        <v>751</v>
      </c>
      <c r="AE8" s="77">
        <v>452</v>
      </c>
      <c r="AF8" s="77">
        <v>599</v>
      </c>
      <c r="AG8" s="77">
        <v>680</v>
      </c>
      <c r="AH8" s="77">
        <v>1098</v>
      </c>
      <c r="AI8" s="77">
        <v>660</v>
      </c>
      <c r="AJ8" s="151">
        <v>774</v>
      </c>
      <c r="AK8" s="77">
        <v>0</v>
      </c>
      <c r="AL8" s="77">
        <v>0</v>
      </c>
      <c r="AM8" s="77">
        <v>0</v>
      </c>
      <c r="AN8" s="77">
        <v>3</v>
      </c>
      <c r="AO8" s="77">
        <v>47</v>
      </c>
      <c r="AP8" s="77"/>
      <c r="AQ8" s="77">
        <v>200</v>
      </c>
      <c r="AR8" s="77">
        <v>172</v>
      </c>
      <c r="AS8" s="77">
        <v>432</v>
      </c>
      <c r="AT8" s="77">
        <v>318</v>
      </c>
      <c r="AU8" s="151">
        <v>262</v>
      </c>
      <c r="AV8" s="77">
        <v>1503</v>
      </c>
      <c r="AW8" s="77">
        <v>1681</v>
      </c>
      <c r="AX8" s="77">
        <v>1191</v>
      </c>
      <c r="AY8" s="77">
        <v>1466</v>
      </c>
      <c r="AZ8" s="77">
        <v>828</v>
      </c>
      <c r="BA8" s="77">
        <v>875</v>
      </c>
      <c r="BB8" s="77">
        <v>1062</v>
      </c>
      <c r="BC8" s="77">
        <v>585</v>
      </c>
      <c r="BD8" s="77">
        <v>506</v>
      </c>
      <c r="BE8" s="77">
        <v>687</v>
      </c>
      <c r="BF8" s="151">
        <v>613</v>
      </c>
      <c r="BG8" s="77">
        <v>0</v>
      </c>
      <c r="BH8" s="77" t="s">
        <v>28</v>
      </c>
      <c r="BI8" s="77">
        <v>0</v>
      </c>
      <c r="BJ8" s="77">
        <v>0</v>
      </c>
      <c r="BK8" s="77">
        <v>0</v>
      </c>
      <c r="BL8" s="77">
        <v>13</v>
      </c>
      <c r="BM8" s="77">
        <v>0</v>
      </c>
      <c r="BN8" s="77"/>
      <c r="BO8" s="77"/>
      <c r="BP8" s="77"/>
      <c r="BQ8" s="151"/>
      <c r="BR8" s="93"/>
      <c r="BS8" s="77">
        <v>8</v>
      </c>
      <c r="BT8" s="77">
        <v>0</v>
      </c>
      <c r="BU8" s="77"/>
      <c r="BV8" s="77"/>
      <c r="BW8" s="77"/>
      <c r="BX8" s="151">
        <v>6</v>
      </c>
      <c r="BY8" s="93"/>
      <c r="BZ8" s="77">
        <v>0</v>
      </c>
      <c r="CA8" s="77">
        <v>0</v>
      </c>
      <c r="CB8" s="77"/>
      <c r="CC8" s="77"/>
      <c r="CD8" s="77"/>
      <c r="CE8" s="151"/>
      <c r="CF8" s="93"/>
      <c r="CG8" s="77">
        <v>11</v>
      </c>
      <c r="CH8" s="77">
        <v>5</v>
      </c>
      <c r="CI8" s="77"/>
      <c r="CJ8" s="77"/>
      <c r="CK8" s="77"/>
      <c r="CL8" s="151"/>
      <c r="CM8" s="93"/>
      <c r="CN8" s="77">
        <v>27</v>
      </c>
      <c r="CO8" s="77">
        <v>28</v>
      </c>
      <c r="CP8" s="77"/>
      <c r="CQ8" s="77">
        <v>14</v>
      </c>
      <c r="CR8" s="77">
        <v>3</v>
      </c>
      <c r="CS8" s="151">
        <v>5</v>
      </c>
      <c r="CT8" s="93"/>
      <c r="CU8" s="77">
        <v>22</v>
      </c>
      <c r="CV8" s="77">
        <v>57</v>
      </c>
      <c r="CW8" s="77"/>
      <c r="CX8" s="77">
        <v>52</v>
      </c>
      <c r="CY8" s="77">
        <v>25</v>
      </c>
      <c r="CZ8" s="151">
        <v>63</v>
      </c>
      <c r="DA8" s="93"/>
      <c r="DB8" s="77">
        <v>23</v>
      </c>
      <c r="DC8" s="77">
        <v>26</v>
      </c>
      <c r="DD8" s="77"/>
      <c r="DE8" s="77"/>
      <c r="DF8" s="77">
        <v>9</v>
      </c>
      <c r="DG8" s="151"/>
      <c r="DH8" s="93"/>
      <c r="DI8" s="77">
        <v>12</v>
      </c>
      <c r="DJ8" s="77">
        <v>7</v>
      </c>
      <c r="DK8" s="77"/>
      <c r="DL8" s="77">
        <v>16</v>
      </c>
      <c r="DM8" s="77"/>
      <c r="DN8" s="151"/>
    </row>
    <row r="9" spans="1:119" x14ac:dyDescent="0.25">
      <c r="B9" s="161"/>
      <c r="C9" s="7" t="s">
        <v>7</v>
      </c>
      <c r="D9" s="8"/>
      <c r="E9" s="8"/>
      <c r="F9" s="8"/>
      <c r="G9" s="10"/>
      <c r="H9" s="10"/>
      <c r="I9" s="10"/>
      <c r="J9" s="10"/>
      <c r="K9" s="10"/>
      <c r="L9" s="10"/>
      <c r="M9" s="10"/>
      <c r="N9" s="10"/>
      <c r="O9" s="77">
        <v>17</v>
      </c>
      <c r="P9" s="77">
        <v>203</v>
      </c>
      <c r="Q9" s="77">
        <v>234</v>
      </c>
      <c r="R9" s="77">
        <v>399</v>
      </c>
      <c r="S9" s="77">
        <v>504</v>
      </c>
      <c r="T9" s="77">
        <v>633</v>
      </c>
      <c r="U9" s="77">
        <v>610</v>
      </c>
      <c r="V9" s="77">
        <v>609</v>
      </c>
      <c r="W9" s="77">
        <v>432</v>
      </c>
      <c r="X9" s="77">
        <v>705</v>
      </c>
      <c r="Y9" s="151">
        <v>815</v>
      </c>
      <c r="Z9" s="77">
        <v>2826</v>
      </c>
      <c r="AA9" s="77">
        <v>3305</v>
      </c>
      <c r="AB9" s="77">
        <v>3151</v>
      </c>
      <c r="AC9" s="77">
        <v>3121</v>
      </c>
      <c r="AD9" s="77">
        <v>3144</v>
      </c>
      <c r="AE9" s="77">
        <v>3184</v>
      </c>
      <c r="AF9" s="77">
        <v>3403</v>
      </c>
      <c r="AG9" s="77">
        <v>3978</v>
      </c>
      <c r="AH9" s="77">
        <v>3273</v>
      </c>
      <c r="AI9" s="77">
        <v>3652</v>
      </c>
      <c r="AJ9" s="151">
        <v>3887</v>
      </c>
      <c r="AK9" s="77">
        <v>11</v>
      </c>
      <c r="AL9" s="77">
        <v>0</v>
      </c>
      <c r="AM9" s="77">
        <v>0</v>
      </c>
      <c r="AN9" s="77">
        <v>79</v>
      </c>
      <c r="AO9" s="77">
        <v>81</v>
      </c>
      <c r="AP9" s="77">
        <v>97</v>
      </c>
      <c r="AQ9" s="77">
        <v>247</v>
      </c>
      <c r="AR9" s="77">
        <v>361</v>
      </c>
      <c r="AS9" s="77">
        <v>225</v>
      </c>
      <c r="AT9" s="77">
        <v>464</v>
      </c>
      <c r="AU9" s="151">
        <v>612</v>
      </c>
      <c r="AV9" s="77">
        <v>213</v>
      </c>
      <c r="AW9" s="77">
        <v>0</v>
      </c>
      <c r="AX9" s="77">
        <v>0</v>
      </c>
      <c r="AY9" s="77">
        <v>18</v>
      </c>
      <c r="AZ9" s="77">
        <v>47</v>
      </c>
      <c r="BA9" s="77">
        <v>18</v>
      </c>
      <c r="BB9" s="77">
        <v>5</v>
      </c>
      <c r="BC9" s="77">
        <v>726</v>
      </c>
      <c r="BD9" s="77">
        <v>291</v>
      </c>
      <c r="BE9" s="77">
        <v>562</v>
      </c>
      <c r="BF9" s="151">
        <v>739</v>
      </c>
      <c r="BG9" s="77">
        <v>0</v>
      </c>
      <c r="BH9" s="77" t="s">
        <v>28</v>
      </c>
      <c r="BI9" s="77">
        <v>0</v>
      </c>
      <c r="BJ9" s="77">
        <v>0</v>
      </c>
      <c r="BK9" s="77">
        <v>0</v>
      </c>
      <c r="BL9" s="77">
        <v>0</v>
      </c>
      <c r="BM9" s="77">
        <v>0</v>
      </c>
      <c r="BN9" s="77">
        <v>111</v>
      </c>
      <c r="BO9" s="77">
        <v>11</v>
      </c>
      <c r="BP9" s="77"/>
      <c r="BQ9" s="151"/>
      <c r="BR9" s="93"/>
      <c r="BS9" s="77">
        <v>6</v>
      </c>
      <c r="BT9" s="77">
        <v>0</v>
      </c>
      <c r="BU9" s="77"/>
      <c r="BV9" s="77">
        <v>4</v>
      </c>
      <c r="BW9" s="77">
        <v>13</v>
      </c>
      <c r="BX9" s="151">
        <v>44</v>
      </c>
      <c r="BY9" s="93"/>
      <c r="BZ9" s="77">
        <v>6</v>
      </c>
      <c r="CA9" s="77">
        <v>0</v>
      </c>
      <c r="CB9" s="77"/>
      <c r="CC9" s="77"/>
      <c r="CD9" s="77"/>
      <c r="CE9" s="151"/>
      <c r="CF9" s="93"/>
      <c r="CG9" s="77">
        <v>0</v>
      </c>
      <c r="CH9" s="77">
        <v>0</v>
      </c>
      <c r="CI9" s="77"/>
      <c r="CJ9" s="77"/>
      <c r="CK9" s="77">
        <v>29</v>
      </c>
      <c r="CL9" s="151"/>
      <c r="CM9" s="93"/>
      <c r="CN9" s="77">
        <v>0</v>
      </c>
      <c r="CO9" s="77">
        <v>0</v>
      </c>
      <c r="CP9" s="77">
        <v>3</v>
      </c>
      <c r="CQ9" s="77">
        <v>12</v>
      </c>
      <c r="CR9" s="77"/>
      <c r="CS9" s="151">
        <v>12</v>
      </c>
      <c r="CT9" s="93"/>
      <c r="CU9" s="77">
        <v>0</v>
      </c>
      <c r="CV9" s="77">
        <v>0</v>
      </c>
      <c r="CW9" s="77"/>
      <c r="CX9" s="77">
        <v>16</v>
      </c>
      <c r="CY9" s="77"/>
      <c r="CZ9" s="151"/>
      <c r="DA9" s="93"/>
      <c r="DB9" s="77">
        <v>0</v>
      </c>
      <c r="DC9" s="77">
        <v>0</v>
      </c>
      <c r="DD9" s="77"/>
      <c r="DE9" s="77">
        <v>13</v>
      </c>
      <c r="DF9" s="77"/>
      <c r="DG9" s="151">
        <v>15</v>
      </c>
      <c r="DH9" s="93"/>
      <c r="DI9" s="77">
        <v>0</v>
      </c>
      <c r="DJ9" s="77">
        <v>0</v>
      </c>
      <c r="DK9" s="77">
        <v>2</v>
      </c>
      <c r="DL9" s="77">
        <v>6</v>
      </c>
      <c r="DM9" s="77"/>
      <c r="DN9" s="151">
        <v>22</v>
      </c>
    </row>
    <row r="10" spans="1:119" x14ac:dyDescent="0.25">
      <c r="B10" s="162"/>
      <c r="C10" s="11" t="s">
        <v>8</v>
      </c>
      <c r="D10" s="12"/>
      <c r="E10" s="12"/>
      <c r="F10" s="12"/>
      <c r="G10" s="10"/>
      <c r="H10" s="10"/>
      <c r="I10" s="10"/>
      <c r="J10" s="10"/>
      <c r="K10" s="10"/>
      <c r="L10" s="10"/>
      <c r="M10" s="10"/>
      <c r="N10" s="10"/>
      <c r="O10" s="13">
        <f t="shared" ref="O10:P10" si="0">SUM(O7:O9)</f>
        <v>1769</v>
      </c>
      <c r="P10" s="13">
        <f t="shared" si="0"/>
        <v>1890</v>
      </c>
      <c r="Q10" s="13">
        <f t="shared" ref="Q10:BQ10" si="1">SUM(Q7:Q9)</f>
        <v>1857</v>
      </c>
      <c r="R10" s="13">
        <f t="shared" si="1"/>
        <v>1559</v>
      </c>
      <c r="S10" s="13">
        <f t="shared" si="1"/>
        <v>2075</v>
      </c>
      <c r="T10" s="13">
        <f t="shared" ref="T10:AU10" si="2">SUM(T7:T9)</f>
        <v>1920</v>
      </c>
      <c r="U10" s="13">
        <f t="shared" si="2"/>
        <v>1596</v>
      </c>
      <c r="V10" s="13">
        <f t="shared" si="2"/>
        <v>1410</v>
      </c>
      <c r="W10" s="13">
        <f t="shared" ref="W10:X10" si="3">SUM(W7:W9)</f>
        <v>1379</v>
      </c>
      <c r="X10" s="13">
        <f t="shared" si="3"/>
        <v>1415</v>
      </c>
      <c r="Y10" s="13">
        <f t="shared" ref="Y10" si="4">SUM(Y7:Y9)</f>
        <v>1446</v>
      </c>
      <c r="Z10" s="13">
        <f t="shared" si="2"/>
        <v>8618</v>
      </c>
      <c r="AA10" s="13">
        <f t="shared" si="2"/>
        <v>8389</v>
      </c>
      <c r="AB10" s="13">
        <f t="shared" si="2"/>
        <v>8419</v>
      </c>
      <c r="AC10" s="13">
        <f t="shared" si="2"/>
        <v>8645</v>
      </c>
      <c r="AD10" s="13">
        <f t="shared" si="2"/>
        <v>9142</v>
      </c>
      <c r="AE10" s="13">
        <f t="shared" si="2"/>
        <v>8830</v>
      </c>
      <c r="AF10" s="13">
        <f t="shared" si="2"/>
        <v>9813</v>
      </c>
      <c r="AG10" s="13">
        <f t="shared" si="2"/>
        <v>8961</v>
      </c>
      <c r="AH10" s="13">
        <f t="shared" si="2"/>
        <v>8985</v>
      </c>
      <c r="AI10" s="13">
        <f t="shared" si="2"/>
        <v>8807</v>
      </c>
      <c r="AJ10" s="13">
        <f t="shared" si="2"/>
        <v>9273</v>
      </c>
      <c r="AK10" s="13">
        <f t="shared" si="2"/>
        <v>765</v>
      </c>
      <c r="AL10" s="13">
        <f t="shared" si="2"/>
        <v>700</v>
      </c>
      <c r="AM10" s="13">
        <f t="shared" si="2"/>
        <v>638</v>
      </c>
      <c r="AN10" s="13">
        <f t="shared" si="2"/>
        <v>735</v>
      </c>
      <c r="AO10" s="13">
        <f t="shared" si="2"/>
        <v>750</v>
      </c>
      <c r="AP10" s="13">
        <f t="shared" si="2"/>
        <v>683</v>
      </c>
      <c r="AQ10" s="13">
        <f t="shared" si="2"/>
        <v>1244</v>
      </c>
      <c r="AR10" s="13">
        <f t="shared" si="2"/>
        <v>1399</v>
      </c>
      <c r="AS10" s="13">
        <f t="shared" si="2"/>
        <v>1590</v>
      </c>
      <c r="AT10" s="13">
        <f t="shared" si="2"/>
        <v>1827</v>
      </c>
      <c r="AU10" s="13">
        <f t="shared" si="2"/>
        <v>1928</v>
      </c>
      <c r="AV10" s="13">
        <f t="shared" ref="AV10:AW10" si="5">SUM(AV7:AV9)</f>
        <v>4742</v>
      </c>
      <c r="AW10" s="13">
        <f t="shared" si="5"/>
        <v>4310</v>
      </c>
      <c r="AX10" s="13">
        <f t="shared" si="1"/>
        <v>3199</v>
      </c>
      <c r="AY10" s="13">
        <f t="shared" si="1"/>
        <v>4659</v>
      </c>
      <c r="AZ10" s="13">
        <f t="shared" si="1"/>
        <v>3618</v>
      </c>
      <c r="BA10" s="13">
        <f t="shared" si="1"/>
        <v>4103</v>
      </c>
      <c r="BB10" s="13">
        <f t="shared" si="1"/>
        <v>4115</v>
      </c>
      <c r="BC10" s="13">
        <f t="shared" si="1"/>
        <v>2149</v>
      </c>
      <c r="BD10" s="13">
        <f t="shared" si="1"/>
        <v>1719</v>
      </c>
      <c r="BE10" s="13">
        <f t="shared" si="1"/>
        <v>2257</v>
      </c>
      <c r="BF10" s="13">
        <f t="shared" si="1"/>
        <v>2400</v>
      </c>
      <c r="BG10" s="13">
        <f t="shared" si="1"/>
        <v>1715</v>
      </c>
      <c r="BH10" s="13">
        <f t="shared" si="1"/>
        <v>1485</v>
      </c>
      <c r="BI10" s="13">
        <f t="shared" si="1"/>
        <v>1472</v>
      </c>
      <c r="BJ10" s="13">
        <f t="shared" si="1"/>
        <v>1587</v>
      </c>
      <c r="BK10" s="13">
        <f t="shared" si="1"/>
        <v>1391</v>
      </c>
      <c r="BL10" s="13">
        <f t="shared" si="1"/>
        <v>1302</v>
      </c>
      <c r="BM10" s="13">
        <f t="shared" si="1"/>
        <v>1188</v>
      </c>
      <c r="BN10" s="13">
        <f t="shared" si="1"/>
        <v>837</v>
      </c>
      <c r="BO10" s="13">
        <f t="shared" si="1"/>
        <v>744</v>
      </c>
      <c r="BP10" s="13">
        <f t="shared" si="1"/>
        <v>655</v>
      </c>
      <c r="BQ10" s="13">
        <f t="shared" si="1"/>
        <v>771</v>
      </c>
      <c r="BR10" s="93">
        <f t="shared" ref="BR10" si="6">SUM(BR7:BR9)</f>
        <v>0</v>
      </c>
      <c r="BS10" s="13">
        <f t="shared" ref="BS10:CL10" si="7">SUM(BS7:BS9)</f>
        <v>41</v>
      </c>
      <c r="BT10" s="13">
        <f t="shared" si="7"/>
        <v>35</v>
      </c>
      <c r="BU10" s="13">
        <f t="shared" si="7"/>
        <v>35</v>
      </c>
      <c r="BV10" s="13">
        <f t="shared" si="7"/>
        <v>53</v>
      </c>
      <c r="BW10" s="13">
        <f t="shared" si="7"/>
        <v>30</v>
      </c>
      <c r="BX10" s="13">
        <f t="shared" si="7"/>
        <v>76</v>
      </c>
      <c r="BY10" s="93">
        <f t="shared" si="7"/>
        <v>0</v>
      </c>
      <c r="BZ10" s="13">
        <f t="shared" si="7"/>
        <v>6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93">
        <f t="shared" ref="CF10" si="8">SUM(CF7:CF9)</f>
        <v>0</v>
      </c>
      <c r="CG10" s="13">
        <f t="shared" si="7"/>
        <v>88</v>
      </c>
      <c r="CH10" s="13">
        <f t="shared" si="7"/>
        <v>23</v>
      </c>
      <c r="CI10" s="13">
        <f t="shared" si="7"/>
        <v>3</v>
      </c>
      <c r="CJ10" s="13">
        <f t="shared" si="7"/>
        <v>31</v>
      </c>
      <c r="CK10" s="13">
        <f t="shared" si="7"/>
        <v>35</v>
      </c>
      <c r="CL10" s="13">
        <f t="shared" si="7"/>
        <v>21</v>
      </c>
      <c r="CM10" s="93">
        <f t="shared" ref="CM10" si="9">SUM(CM7:CM9)</f>
        <v>0</v>
      </c>
      <c r="CN10" s="13">
        <f t="shared" ref="CN10:DA10" si="10">SUM(CN7:CN9)</f>
        <v>125</v>
      </c>
      <c r="CO10" s="13">
        <f t="shared" si="10"/>
        <v>117</v>
      </c>
      <c r="CP10" s="13">
        <f t="shared" si="10"/>
        <v>174</v>
      </c>
      <c r="CQ10" s="13">
        <f t="shared" si="10"/>
        <v>64</v>
      </c>
      <c r="CR10" s="13">
        <f t="shared" si="10"/>
        <v>31</v>
      </c>
      <c r="CS10" s="13">
        <f t="shared" si="10"/>
        <v>93</v>
      </c>
      <c r="CT10" s="93">
        <f t="shared" si="10"/>
        <v>0</v>
      </c>
      <c r="CU10" s="13">
        <f t="shared" si="10"/>
        <v>95</v>
      </c>
      <c r="CV10" s="13">
        <f t="shared" si="10"/>
        <v>154</v>
      </c>
      <c r="CW10" s="13">
        <f t="shared" si="10"/>
        <v>13</v>
      </c>
      <c r="CX10" s="13">
        <f t="shared" si="10"/>
        <v>86</v>
      </c>
      <c r="CY10" s="13">
        <f t="shared" si="10"/>
        <v>62</v>
      </c>
      <c r="CZ10" s="13">
        <f t="shared" si="10"/>
        <v>207</v>
      </c>
      <c r="DA10" s="93">
        <f t="shared" si="10"/>
        <v>0</v>
      </c>
      <c r="DB10" s="13">
        <f t="shared" ref="DB10:DH10" si="11">SUM(DB7:DB9)</f>
        <v>33</v>
      </c>
      <c r="DC10" s="13">
        <f t="shared" si="11"/>
        <v>74</v>
      </c>
      <c r="DD10" s="13">
        <f t="shared" si="11"/>
        <v>15</v>
      </c>
      <c r="DE10" s="13">
        <f t="shared" si="11"/>
        <v>22</v>
      </c>
      <c r="DF10" s="13">
        <f t="shared" si="11"/>
        <v>38</v>
      </c>
      <c r="DG10" s="13">
        <f t="shared" si="11"/>
        <v>48</v>
      </c>
      <c r="DH10" s="93">
        <f t="shared" si="11"/>
        <v>0</v>
      </c>
      <c r="DI10" s="13">
        <f t="shared" ref="DI10:DN10" si="12">SUM(DI7:DI9)</f>
        <v>35</v>
      </c>
      <c r="DJ10" s="13">
        <f t="shared" si="12"/>
        <v>67</v>
      </c>
      <c r="DK10" s="13">
        <f t="shared" si="12"/>
        <v>4</v>
      </c>
      <c r="DL10" s="13">
        <f t="shared" si="12"/>
        <v>25</v>
      </c>
      <c r="DM10" s="13">
        <f t="shared" si="12"/>
        <v>6</v>
      </c>
      <c r="DN10" s="13">
        <f t="shared" si="12"/>
        <v>42</v>
      </c>
    </row>
    <row r="11" spans="1:119" x14ac:dyDescent="0.25">
      <c r="B11" s="2"/>
      <c r="C11" s="2"/>
      <c r="D11" s="2"/>
      <c r="E11" s="2"/>
      <c r="F11" s="2"/>
      <c r="G11" s="14"/>
      <c r="H11" s="14"/>
      <c r="I11" s="14"/>
      <c r="J11" s="14"/>
      <c r="K11" s="14"/>
      <c r="L11" s="14"/>
      <c r="M11" s="14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</row>
    <row r="12" spans="1:119" x14ac:dyDescent="0.25">
      <c r="B12" s="160" t="s">
        <v>83</v>
      </c>
      <c r="C12" s="7" t="s">
        <v>5</v>
      </c>
      <c r="D12" s="18">
        <f t="shared" ref="D12:N14" si="13">SUMIF($O$6:$FO$6,D$6,$O12:$FO12)</f>
        <v>83685.5</v>
      </c>
      <c r="E12" s="18">
        <f t="shared" si="13"/>
        <v>75510</v>
      </c>
      <c r="F12" s="18">
        <f t="shared" si="13"/>
        <v>71689.5</v>
      </c>
      <c r="G12" s="18">
        <f t="shared" si="13"/>
        <v>72260</v>
      </c>
      <c r="H12" s="18">
        <f t="shared" si="13"/>
        <v>65506.5</v>
      </c>
      <c r="I12" s="18">
        <f t="shared" si="13"/>
        <v>62388.5</v>
      </c>
      <c r="J12" s="18">
        <f t="shared" si="13"/>
        <v>58119</v>
      </c>
      <c r="K12" s="18">
        <f t="shared" si="13"/>
        <v>48076.5</v>
      </c>
      <c r="L12" s="18">
        <f t="shared" si="13"/>
        <v>50099</v>
      </c>
      <c r="M12" s="18">
        <f t="shared" si="13"/>
        <v>48971.5</v>
      </c>
      <c r="N12" s="18">
        <f t="shared" si="13"/>
        <v>50908</v>
      </c>
      <c r="O12" s="77">
        <v>10435.5</v>
      </c>
      <c r="P12" s="77">
        <v>9437</v>
      </c>
      <c r="Q12" s="77">
        <v>8509</v>
      </c>
      <c r="R12" s="77">
        <v>8129</v>
      </c>
      <c r="S12" s="77">
        <v>7185</v>
      </c>
      <c r="T12" s="77">
        <v>6455</v>
      </c>
      <c r="U12" s="77">
        <v>6053.5</v>
      </c>
      <c r="V12" s="77">
        <v>5429</v>
      </c>
      <c r="W12" s="77">
        <v>5404</v>
      </c>
      <c r="X12" s="77">
        <v>4986.5</v>
      </c>
      <c r="Y12" s="151">
        <v>4928.5</v>
      </c>
      <c r="Z12" s="77">
        <v>48948.5</v>
      </c>
      <c r="AA12" s="77">
        <v>44301.5</v>
      </c>
      <c r="AB12" s="77">
        <v>43346.5</v>
      </c>
      <c r="AC12" s="77">
        <v>44369</v>
      </c>
      <c r="AD12" s="77">
        <v>41792</v>
      </c>
      <c r="AE12" s="77">
        <v>41044</v>
      </c>
      <c r="AF12" s="77">
        <v>38047.5</v>
      </c>
      <c r="AG12" s="77">
        <v>30066</v>
      </c>
      <c r="AH12" s="77">
        <v>32102</v>
      </c>
      <c r="AI12" s="77">
        <v>31194</v>
      </c>
      <c r="AJ12" s="151">
        <v>32662.5</v>
      </c>
      <c r="AK12" s="77">
        <v>13837.5</v>
      </c>
      <c r="AL12" s="77">
        <v>13224</v>
      </c>
      <c r="AM12" s="77">
        <v>12025.5</v>
      </c>
      <c r="AN12" s="77">
        <v>12327</v>
      </c>
      <c r="AO12" s="77">
        <v>10497.5</v>
      </c>
      <c r="AP12" s="77">
        <v>9538</v>
      </c>
      <c r="AQ12" s="77">
        <v>9716.5</v>
      </c>
      <c r="AR12" s="77">
        <v>10104.5</v>
      </c>
      <c r="AS12" s="77">
        <v>10772</v>
      </c>
      <c r="AT12" s="77">
        <v>11656</v>
      </c>
      <c r="AU12" s="151">
        <v>12175.5</v>
      </c>
      <c r="AV12" s="77">
        <v>982.5</v>
      </c>
      <c r="AW12" s="77">
        <v>678</v>
      </c>
      <c r="AX12" s="77">
        <v>445.5</v>
      </c>
      <c r="AY12" s="77">
        <v>672</v>
      </c>
      <c r="AZ12" s="77">
        <v>720</v>
      </c>
      <c r="BA12" s="77">
        <v>708</v>
      </c>
      <c r="BB12" s="77">
        <v>373.5</v>
      </c>
      <c r="BC12" s="77">
        <v>417.5</v>
      </c>
      <c r="BD12" s="77">
        <v>27</v>
      </c>
      <c r="BE12" s="77">
        <v>0</v>
      </c>
      <c r="BF12" s="151">
        <v>0</v>
      </c>
      <c r="BG12" s="77">
        <v>9481.5</v>
      </c>
      <c r="BH12" s="87">
        <v>7869.5</v>
      </c>
      <c r="BI12" s="77">
        <v>7363</v>
      </c>
      <c r="BJ12" s="77">
        <v>6763</v>
      </c>
      <c r="BK12" s="77">
        <v>5312</v>
      </c>
      <c r="BL12" s="77">
        <v>4544.5</v>
      </c>
      <c r="BM12" s="77">
        <v>3825</v>
      </c>
      <c r="BN12" s="77">
        <v>1994.5</v>
      </c>
      <c r="BO12" s="77">
        <v>1696</v>
      </c>
      <c r="BP12" s="77">
        <v>1109</v>
      </c>
      <c r="BQ12" s="151">
        <v>1090.5</v>
      </c>
      <c r="BR12" s="93"/>
      <c r="BS12" s="77">
        <v>0</v>
      </c>
      <c r="BT12" s="77">
        <v>32</v>
      </c>
      <c r="BU12" s="77">
        <v>20</v>
      </c>
      <c r="BV12" s="77">
        <v>56</v>
      </c>
      <c r="BW12" s="77">
        <v>20</v>
      </c>
      <c r="BX12" s="151">
        <v>17.5</v>
      </c>
      <c r="BY12" s="93"/>
      <c r="BZ12" s="77">
        <v>0</v>
      </c>
      <c r="CA12" s="77">
        <v>0</v>
      </c>
      <c r="CB12" s="77">
        <v>0</v>
      </c>
      <c r="CC12" s="77"/>
      <c r="CD12" s="77"/>
      <c r="CE12" s="151">
        <v>0</v>
      </c>
      <c r="CF12" s="93"/>
      <c r="CG12" s="77">
        <v>58.5</v>
      </c>
      <c r="CH12" s="77">
        <v>6</v>
      </c>
      <c r="CI12" s="77"/>
      <c r="CJ12" s="77">
        <v>6</v>
      </c>
      <c r="CK12" s="77">
        <v>6</v>
      </c>
      <c r="CL12" s="151">
        <v>7</v>
      </c>
      <c r="CM12" s="93"/>
      <c r="CN12" s="77">
        <v>13.5</v>
      </c>
      <c r="CO12" s="77">
        <v>18</v>
      </c>
      <c r="CP12" s="77">
        <v>24</v>
      </c>
      <c r="CQ12" s="77">
        <v>33</v>
      </c>
      <c r="CR12" s="77"/>
      <c r="CS12" s="151">
        <v>20.5</v>
      </c>
      <c r="CT12" s="93"/>
      <c r="CU12" s="77">
        <v>9</v>
      </c>
      <c r="CV12" s="77">
        <v>0</v>
      </c>
      <c r="CW12" s="77">
        <v>9</v>
      </c>
      <c r="CX12" s="77">
        <v>0</v>
      </c>
      <c r="CY12" s="77"/>
      <c r="CZ12" s="151">
        <v>0</v>
      </c>
      <c r="DA12" s="93"/>
      <c r="DB12" s="77">
        <v>0</v>
      </c>
      <c r="DC12" s="77">
        <v>0</v>
      </c>
      <c r="DD12" s="77">
        <v>6</v>
      </c>
      <c r="DE12" s="77">
        <v>3</v>
      </c>
      <c r="DF12" s="77"/>
      <c r="DG12" s="151">
        <v>3</v>
      </c>
      <c r="DH12" s="93"/>
      <c r="DI12" s="77">
        <v>18</v>
      </c>
      <c r="DJ12" s="77">
        <v>47</v>
      </c>
      <c r="DK12" s="77">
        <v>6</v>
      </c>
      <c r="DL12" s="77"/>
      <c r="DM12" s="77"/>
      <c r="DN12" s="151">
        <v>3</v>
      </c>
    </row>
    <row r="13" spans="1:119" x14ac:dyDescent="0.25">
      <c r="B13" s="161"/>
      <c r="C13" s="7" t="s">
        <v>6</v>
      </c>
      <c r="D13" s="18">
        <f t="shared" si="13"/>
        <v>4316.5</v>
      </c>
      <c r="E13" s="18">
        <f t="shared" si="13"/>
        <v>4582</v>
      </c>
      <c r="F13" s="18">
        <f t="shared" si="13"/>
        <v>4883.5</v>
      </c>
      <c r="G13" s="18">
        <f t="shared" si="13"/>
        <v>5549.5</v>
      </c>
      <c r="H13" s="18">
        <f t="shared" si="13"/>
        <v>6374.5</v>
      </c>
      <c r="I13" s="18">
        <f t="shared" si="13"/>
        <v>6142.5</v>
      </c>
      <c r="J13" s="18">
        <f t="shared" si="13"/>
        <v>3781</v>
      </c>
      <c r="K13" s="18">
        <f t="shared" si="13"/>
        <v>3998</v>
      </c>
      <c r="L13" s="18">
        <f t="shared" si="13"/>
        <v>7890.5</v>
      </c>
      <c r="M13" s="18">
        <f t="shared" si="13"/>
        <v>4338</v>
      </c>
      <c r="N13" s="18">
        <f t="shared" si="13"/>
        <v>4319.5</v>
      </c>
      <c r="O13" s="77">
        <v>3978</v>
      </c>
      <c r="P13" s="77">
        <v>4249.5</v>
      </c>
      <c r="Q13" s="77">
        <v>4604.5</v>
      </c>
      <c r="R13" s="77">
        <v>2451.5</v>
      </c>
      <c r="S13" s="77">
        <v>3482</v>
      </c>
      <c r="T13" s="77">
        <v>3395</v>
      </c>
      <c r="U13" s="77">
        <v>924.5</v>
      </c>
      <c r="V13" s="77">
        <v>727</v>
      </c>
      <c r="W13" s="77">
        <v>1728.5</v>
      </c>
      <c r="X13" s="77">
        <v>672.5</v>
      </c>
      <c r="Y13" s="151">
        <v>493.5</v>
      </c>
      <c r="Z13" s="77">
        <v>247.5</v>
      </c>
      <c r="AA13" s="77">
        <v>122.5</v>
      </c>
      <c r="AB13" s="77">
        <v>105</v>
      </c>
      <c r="AC13" s="77">
        <v>3080</v>
      </c>
      <c r="AD13" s="77">
        <v>2847.5</v>
      </c>
      <c r="AE13" s="77">
        <v>2720.5</v>
      </c>
      <c r="AF13" s="77">
        <v>2171</v>
      </c>
      <c r="AG13" s="77">
        <v>2515</v>
      </c>
      <c r="AH13" s="77">
        <v>4293</v>
      </c>
      <c r="AI13" s="77">
        <v>2440.5</v>
      </c>
      <c r="AJ13" s="151">
        <v>2905</v>
      </c>
      <c r="AK13" s="77">
        <v>0</v>
      </c>
      <c r="AL13" s="77">
        <v>0</v>
      </c>
      <c r="AM13" s="77">
        <v>0</v>
      </c>
      <c r="AN13" s="77">
        <v>18</v>
      </c>
      <c r="AO13" s="77">
        <v>9</v>
      </c>
      <c r="AP13" s="77">
        <v>0</v>
      </c>
      <c r="AQ13" s="77">
        <v>685.5</v>
      </c>
      <c r="AR13" s="77">
        <v>660</v>
      </c>
      <c r="AS13" s="77">
        <v>1772</v>
      </c>
      <c r="AT13" s="77">
        <v>1225</v>
      </c>
      <c r="AU13" s="151">
        <v>921</v>
      </c>
      <c r="AV13" s="77">
        <v>91</v>
      </c>
      <c r="AW13" s="77">
        <v>210</v>
      </c>
      <c r="AX13" s="77">
        <v>174</v>
      </c>
      <c r="AY13" s="77">
        <v>0</v>
      </c>
      <c r="AZ13" s="77">
        <v>36</v>
      </c>
      <c r="BA13" s="77">
        <v>27</v>
      </c>
      <c r="BB13" s="77">
        <v>0</v>
      </c>
      <c r="BC13" s="77">
        <v>96</v>
      </c>
      <c r="BD13" s="77">
        <v>21</v>
      </c>
      <c r="BE13" s="77"/>
      <c r="BF13" s="151"/>
      <c r="BG13" s="77">
        <v>0</v>
      </c>
      <c r="BH13" s="87">
        <v>0</v>
      </c>
      <c r="BI13" s="77">
        <v>0</v>
      </c>
      <c r="BJ13" s="77">
        <v>0</v>
      </c>
      <c r="BK13" s="77">
        <v>0</v>
      </c>
      <c r="BL13" s="77">
        <v>0</v>
      </c>
      <c r="BM13" s="77">
        <v>0</v>
      </c>
      <c r="BN13" s="77"/>
      <c r="BO13" s="77">
        <v>44</v>
      </c>
      <c r="BP13" s="77"/>
      <c r="BQ13" s="151"/>
      <c r="BR13" s="93"/>
      <c r="BS13" s="77">
        <v>0</v>
      </c>
      <c r="BT13" s="77">
        <v>0</v>
      </c>
      <c r="BU13" s="77"/>
      <c r="BV13" s="77"/>
      <c r="BW13" s="77"/>
      <c r="BX13" s="151"/>
      <c r="BY13" s="93"/>
      <c r="BZ13" s="77">
        <v>0</v>
      </c>
      <c r="CA13" s="77">
        <v>0</v>
      </c>
      <c r="CB13" s="77"/>
      <c r="CC13" s="77"/>
      <c r="CD13" s="77"/>
      <c r="CE13" s="151"/>
      <c r="CF13" s="93"/>
      <c r="CG13" s="77">
        <v>0</v>
      </c>
      <c r="CH13" s="77">
        <v>0</v>
      </c>
      <c r="CI13" s="77"/>
      <c r="CJ13" s="77"/>
      <c r="CK13" s="77"/>
      <c r="CL13" s="151"/>
      <c r="CM13" s="93"/>
      <c r="CN13" s="77">
        <v>0</v>
      </c>
      <c r="CO13" s="77">
        <v>0</v>
      </c>
      <c r="CP13" s="77"/>
      <c r="CQ13" s="77"/>
      <c r="CR13" s="77"/>
      <c r="CS13" s="151"/>
      <c r="CT13" s="93"/>
      <c r="CU13" s="77">
        <v>0</v>
      </c>
      <c r="CV13" s="77">
        <v>0</v>
      </c>
      <c r="CW13" s="77"/>
      <c r="CX13" s="77"/>
      <c r="CY13" s="77"/>
      <c r="CZ13" s="151"/>
      <c r="DA13" s="93"/>
      <c r="DB13" s="77">
        <v>0</v>
      </c>
      <c r="DC13" s="77">
        <v>0</v>
      </c>
      <c r="DD13" s="77"/>
      <c r="DE13" s="77"/>
      <c r="DF13" s="77"/>
      <c r="DG13" s="151"/>
      <c r="DH13" s="93"/>
      <c r="DI13" s="77">
        <v>0</v>
      </c>
      <c r="DJ13" s="77">
        <v>0</v>
      </c>
      <c r="DK13" s="77"/>
      <c r="DL13" s="77">
        <v>32</v>
      </c>
      <c r="DM13" s="77"/>
      <c r="DN13" s="151"/>
    </row>
    <row r="14" spans="1:119" x14ac:dyDescent="0.25">
      <c r="B14" s="161"/>
      <c r="C14" s="7" t="s">
        <v>7</v>
      </c>
      <c r="D14" s="18">
        <f t="shared" si="13"/>
        <v>20520.5</v>
      </c>
      <c r="E14" s="18">
        <f t="shared" si="13"/>
        <v>23944</v>
      </c>
      <c r="F14" s="18">
        <f t="shared" si="13"/>
        <v>22210</v>
      </c>
      <c r="G14" s="18">
        <f t="shared" si="13"/>
        <v>24171.5</v>
      </c>
      <c r="H14" s="18">
        <f t="shared" si="13"/>
        <v>23954</v>
      </c>
      <c r="I14" s="18">
        <f t="shared" si="13"/>
        <v>25332.5</v>
      </c>
      <c r="J14" s="18">
        <f t="shared" si="13"/>
        <v>21073.5</v>
      </c>
      <c r="K14" s="18">
        <f t="shared" si="13"/>
        <v>27024</v>
      </c>
      <c r="L14" s="18">
        <f t="shared" si="13"/>
        <v>22156</v>
      </c>
      <c r="M14" s="18">
        <f t="shared" si="13"/>
        <v>26376.5</v>
      </c>
      <c r="N14" s="18">
        <f t="shared" si="13"/>
        <v>28359.5</v>
      </c>
      <c r="O14" s="77">
        <v>90</v>
      </c>
      <c r="P14" s="77">
        <v>803</v>
      </c>
      <c r="Q14" s="77">
        <v>1033</v>
      </c>
      <c r="R14" s="77">
        <v>2381.5</v>
      </c>
      <c r="S14" s="77">
        <v>2795</v>
      </c>
      <c r="T14" s="77">
        <v>3430</v>
      </c>
      <c r="U14" s="77">
        <v>2569</v>
      </c>
      <c r="V14" s="77">
        <v>2929.5</v>
      </c>
      <c r="W14" s="77">
        <v>2437.5</v>
      </c>
      <c r="X14" s="77">
        <v>3810.5</v>
      </c>
      <c r="Y14" s="151">
        <v>4371.5</v>
      </c>
      <c r="Z14" s="77">
        <v>20373.5</v>
      </c>
      <c r="AA14" s="77">
        <v>23141</v>
      </c>
      <c r="AB14" s="77">
        <v>21177</v>
      </c>
      <c r="AC14" s="77">
        <v>21437.5</v>
      </c>
      <c r="AD14" s="77">
        <v>20782</v>
      </c>
      <c r="AE14" s="77">
        <v>21228.5</v>
      </c>
      <c r="AF14" s="77">
        <v>17570.5</v>
      </c>
      <c r="AG14" s="77">
        <v>22356.5</v>
      </c>
      <c r="AH14" s="77">
        <v>18584</v>
      </c>
      <c r="AI14" s="77">
        <v>20619.5</v>
      </c>
      <c r="AJ14" s="151">
        <v>21520</v>
      </c>
      <c r="AK14" s="77">
        <v>57</v>
      </c>
      <c r="AL14" s="77">
        <v>0</v>
      </c>
      <c r="AM14" s="77">
        <v>0</v>
      </c>
      <c r="AN14" s="77">
        <v>352.5</v>
      </c>
      <c r="AO14" s="77">
        <v>377</v>
      </c>
      <c r="AP14" s="77">
        <v>530</v>
      </c>
      <c r="AQ14" s="77">
        <v>934</v>
      </c>
      <c r="AR14" s="77">
        <v>1473</v>
      </c>
      <c r="AS14" s="77">
        <v>1134.5</v>
      </c>
      <c r="AT14" s="77">
        <v>1946.5</v>
      </c>
      <c r="AU14" s="151">
        <v>2468</v>
      </c>
      <c r="AV14" s="77">
        <v>0</v>
      </c>
      <c r="AW14" s="77">
        <v>0</v>
      </c>
      <c r="AX14" s="77">
        <v>0</v>
      </c>
      <c r="AY14" s="77">
        <v>0</v>
      </c>
      <c r="AZ14" s="77">
        <v>0</v>
      </c>
      <c r="BA14" s="77">
        <v>0</v>
      </c>
      <c r="BB14" s="77">
        <v>0</v>
      </c>
      <c r="BC14" s="77"/>
      <c r="BD14" s="77"/>
      <c r="BE14" s="77"/>
      <c r="BF14" s="151"/>
      <c r="BG14" s="77">
        <v>0</v>
      </c>
      <c r="BH14" s="87">
        <v>0</v>
      </c>
      <c r="BI14" s="77">
        <v>0</v>
      </c>
      <c r="BJ14" s="77">
        <v>0</v>
      </c>
      <c r="BK14" s="77">
        <v>0</v>
      </c>
      <c r="BL14" s="77">
        <v>0</v>
      </c>
      <c r="BM14" s="77">
        <v>0</v>
      </c>
      <c r="BN14" s="77">
        <v>265</v>
      </c>
      <c r="BO14" s="77"/>
      <c r="BP14" s="77"/>
      <c r="BQ14" s="151"/>
      <c r="BR14" s="93"/>
      <c r="BS14" s="77">
        <v>72</v>
      </c>
      <c r="BT14" s="77">
        <v>0</v>
      </c>
      <c r="BU14" s="77"/>
      <c r="BV14" s="77"/>
      <c r="BW14" s="77"/>
      <c r="BX14" s="151"/>
      <c r="BY14" s="93"/>
      <c r="BZ14" s="77">
        <v>72</v>
      </c>
      <c r="CA14" s="77">
        <v>0</v>
      </c>
      <c r="CB14" s="77"/>
      <c r="CC14" s="77"/>
      <c r="CD14" s="77"/>
      <c r="CE14" s="151"/>
      <c r="CF14" s="93"/>
      <c r="CG14" s="77">
        <v>0</v>
      </c>
      <c r="CH14" s="77">
        <v>0</v>
      </c>
      <c r="CI14" s="77"/>
      <c r="CJ14" s="77"/>
      <c r="CK14" s="77"/>
      <c r="CL14" s="151"/>
      <c r="CM14" s="93"/>
      <c r="CN14" s="77">
        <v>0</v>
      </c>
      <c r="CO14" s="77">
        <v>0</v>
      </c>
      <c r="CP14" s="77"/>
      <c r="CQ14" s="77"/>
      <c r="CR14" s="77"/>
      <c r="CS14" s="151"/>
      <c r="CT14" s="93"/>
      <c r="CU14" s="77">
        <v>0</v>
      </c>
      <c r="CV14" s="77">
        <v>0</v>
      </c>
      <c r="CW14" s="77"/>
      <c r="CX14" s="77"/>
      <c r="CY14" s="77"/>
      <c r="CZ14" s="151"/>
      <c r="DA14" s="93"/>
      <c r="DB14" s="77">
        <v>0</v>
      </c>
      <c r="DC14" s="77">
        <v>0</v>
      </c>
      <c r="DD14" s="77"/>
      <c r="DE14" s="77"/>
      <c r="DF14" s="77"/>
      <c r="DG14" s="151"/>
      <c r="DH14" s="93"/>
      <c r="DI14" s="77">
        <v>0</v>
      </c>
      <c r="DJ14" s="77">
        <v>0</v>
      </c>
      <c r="DK14" s="77"/>
      <c r="DL14" s="77"/>
      <c r="DM14" s="77"/>
      <c r="DN14" s="151"/>
    </row>
    <row r="15" spans="1:119" x14ac:dyDescent="0.25">
      <c r="B15" s="162"/>
      <c r="C15" s="11" t="s">
        <v>8</v>
      </c>
      <c r="D15" s="13">
        <f t="shared" ref="D15:K15" si="14">SUM(D12:D14)</f>
        <v>108522.5</v>
      </c>
      <c r="E15" s="13">
        <f t="shared" si="14"/>
        <v>104036</v>
      </c>
      <c r="F15" s="13">
        <f t="shared" si="14"/>
        <v>98783</v>
      </c>
      <c r="G15" s="13">
        <f t="shared" si="14"/>
        <v>101981</v>
      </c>
      <c r="H15" s="13">
        <f t="shared" si="14"/>
        <v>95835</v>
      </c>
      <c r="I15" s="13">
        <f t="shared" si="14"/>
        <v>93863.5</v>
      </c>
      <c r="J15" s="13">
        <f t="shared" si="14"/>
        <v>82973.5</v>
      </c>
      <c r="K15" s="13">
        <f t="shared" si="14"/>
        <v>79098.5</v>
      </c>
      <c r="L15" s="13">
        <f t="shared" ref="L15:M15" si="15">SUM(L12:L14)</f>
        <v>80145.5</v>
      </c>
      <c r="M15" s="13">
        <f t="shared" si="15"/>
        <v>79686</v>
      </c>
      <c r="N15" s="13">
        <f t="shared" ref="N15" si="16">SUM(N12:N14)</f>
        <v>83587</v>
      </c>
      <c r="O15" s="13">
        <f t="shared" ref="O15" si="17">SUM(O12:O14)</f>
        <v>14503.5</v>
      </c>
      <c r="P15" s="13">
        <f t="shared" ref="P15" si="18">SUM(P12:P14)</f>
        <v>14489.5</v>
      </c>
      <c r="Q15" s="13">
        <f t="shared" ref="Q15:BQ15" si="19">SUM(Q12:Q14)</f>
        <v>14146.5</v>
      </c>
      <c r="R15" s="13">
        <f t="shared" si="19"/>
        <v>12962</v>
      </c>
      <c r="S15" s="13">
        <f t="shared" si="19"/>
        <v>13462</v>
      </c>
      <c r="T15" s="13">
        <f t="shared" ref="T15:AW15" si="20">SUM(T12:T14)</f>
        <v>13280</v>
      </c>
      <c r="U15" s="13">
        <f t="shared" si="20"/>
        <v>9547</v>
      </c>
      <c r="V15" s="13">
        <f t="shared" si="20"/>
        <v>9085.5</v>
      </c>
      <c r="W15" s="13">
        <f t="shared" ref="W15:X15" si="21">SUM(W12:W14)</f>
        <v>9570</v>
      </c>
      <c r="X15" s="13">
        <f t="shared" si="21"/>
        <v>9469.5</v>
      </c>
      <c r="Y15" s="13">
        <f t="shared" ref="Y15" si="22">SUM(Y12:Y14)</f>
        <v>9793.5</v>
      </c>
      <c r="Z15" s="13">
        <f t="shared" si="20"/>
        <v>69569.5</v>
      </c>
      <c r="AA15" s="13">
        <f t="shared" si="20"/>
        <v>67565</v>
      </c>
      <c r="AB15" s="13">
        <f t="shared" si="20"/>
        <v>64628.5</v>
      </c>
      <c r="AC15" s="13">
        <f t="shared" si="20"/>
        <v>68886.5</v>
      </c>
      <c r="AD15" s="13">
        <f t="shared" si="20"/>
        <v>65421.5</v>
      </c>
      <c r="AE15" s="13">
        <f t="shared" si="20"/>
        <v>64993</v>
      </c>
      <c r="AF15" s="13">
        <f t="shared" si="20"/>
        <v>57789</v>
      </c>
      <c r="AG15" s="13">
        <f t="shared" si="20"/>
        <v>54937.5</v>
      </c>
      <c r="AH15" s="13">
        <f t="shared" si="20"/>
        <v>54979</v>
      </c>
      <c r="AI15" s="13">
        <f t="shared" si="20"/>
        <v>54254</v>
      </c>
      <c r="AJ15" s="13">
        <f t="shared" si="20"/>
        <v>57087.5</v>
      </c>
      <c r="AK15" s="13">
        <f t="shared" si="20"/>
        <v>13894.5</v>
      </c>
      <c r="AL15" s="13">
        <f t="shared" si="20"/>
        <v>13224</v>
      </c>
      <c r="AM15" s="13">
        <f t="shared" si="20"/>
        <v>12025.5</v>
      </c>
      <c r="AN15" s="13">
        <f t="shared" si="20"/>
        <v>12697.5</v>
      </c>
      <c r="AO15" s="13">
        <f t="shared" si="20"/>
        <v>10883.5</v>
      </c>
      <c r="AP15" s="13">
        <f t="shared" si="20"/>
        <v>10068</v>
      </c>
      <c r="AQ15" s="13">
        <f t="shared" si="20"/>
        <v>11336</v>
      </c>
      <c r="AR15" s="13">
        <f t="shared" si="20"/>
        <v>12237.5</v>
      </c>
      <c r="AS15" s="13">
        <f t="shared" si="20"/>
        <v>13678.5</v>
      </c>
      <c r="AT15" s="13">
        <f t="shared" si="20"/>
        <v>14827.5</v>
      </c>
      <c r="AU15" s="13">
        <f t="shared" si="20"/>
        <v>15564.5</v>
      </c>
      <c r="AV15" s="13">
        <f t="shared" ref="AV15" si="23">SUM(AV12:AV14)</f>
        <v>1073.5</v>
      </c>
      <c r="AW15" s="13">
        <f t="shared" si="20"/>
        <v>888</v>
      </c>
      <c r="AX15" s="13">
        <f t="shared" si="19"/>
        <v>619.5</v>
      </c>
      <c r="AY15" s="13">
        <f t="shared" si="19"/>
        <v>672</v>
      </c>
      <c r="AZ15" s="13">
        <f t="shared" si="19"/>
        <v>756</v>
      </c>
      <c r="BA15" s="13">
        <f t="shared" si="19"/>
        <v>735</v>
      </c>
      <c r="BB15" s="13">
        <f t="shared" si="19"/>
        <v>373.5</v>
      </c>
      <c r="BC15" s="13">
        <f t="shared" si="19"/>
        <v>513.5</v>
      </c>
      <c r="BD15" s="13">
        <f t="shared" si="19"/>
        <v>48</v>
      </c>
      <c r="BE15" s="13">
        <f t="shared" si="19"/>
        <v>0</v>
      </c>
      <c r="BF15" s="13">
        <f t="shared" si="19"/>
        <v>0</v>
      </c>
      <c r="BG15" s="13">
        <f t="shared" si="19"/>
        <v>9481.5</v>
      </c>
      <c r="BH15" s="13">
        <f t="shared" si="19"/>
        <v>7869.5</v>
      </c>
      <c r="BI15" s="13">
        <f t="shared" si="19"/>
        <v>7363</v>
      </c>
      <c r="BJ15" s="13">
        <f t="shared" si="19"/>
        <v>6763</v>
      </c>
      <c r="BK15" s="13">
        <f t="shared" si="19"/>
        <v>5312</v>
      </c>
      <c r="BL15" s="13">
        <f t="shared" si="19"/>
        <v>4544.5</v>
      </c>
      <c r="BM15" s="13">
        <f t="shared" si="19"/>
        <v>3825</v>
      </c>
      <c r="BN15" s="13">
        <f t="shared" si="19"/>
        <v>2259.5</v>
      </c>
      <c r="BO15" s="13">
        <f t="shared" si="19"/>
        <v>1740</v>
      </c>
      <c r="BP15" s="13">
        <f t="shared" si="19"/>
        <v>1109</v>
      </c>
      <c r="BQ15" s="13">
        <f t="shared" si="19"/>
        <v>1090.5</v>
      </c>
      <c r="BR15" s="93">
        <f t="shared" ref="BR15" si="24">SUM(BR12:BR14)</f>
        <v>0</v>
      </c>
      <c r="BS15" s="13">
        <f t="shared" ref="BS15:CL15" si="25">SUM(BS12:BS14)</f>
        <v>72</v>
      </c>
      <c r="BT15" s="13">
        <f t="shared" si="25"/>
        <v>32</v>
      </c>
      <c r="BU15" s="13">
        <f t="shared" si="25"/>
        <v>20</v>
      </c>
      <c r="BV15" s="13">
        <f t="shared" si="25"/>
        <v>56</v>
      </c>
      <c r="BW15" s="13">
        <f t="shared" si="25"/>
        <v>20</v>
      </c>
      <c r="BX15" s="13">
        <f t="shared" si="25"/>
        <v>17.5</v>
      </c>
      <c r="BY15" s="93">
        <f t="shared" si="25"/>
        <v>0</v>
      </c>
      <c r="BZ15" s="13">
        <f t="shared" si="25"/>
        <v>72</v>
      </c>
      <c r="CA15" s="13">
        <f t="shared" si="25"/>
        <v>0</v>
      </c>
      <c r="CB15" s="13">
        <f t="shared" si="25"/>
        <v>0</v>
      </c>
      <c r="CC15" s="13">
        <f t="shared" si="25"/>
        <v>0</v>
      </c>
      <c r="CD15" s="13">
        <f t="shared" si="25"/>
        <v>0</v>
      </c>
      <c r="CE15" s="13">
        <f t="shared" si="25"/>
        <v>0</v>
      </c>
      <c r="CF15" s="93">
        <f t="shared" ref="CF15" si="26">SUM(CF12:CF14)</f>
        <v>0</v>
      </c>
      <c r="CG15" s="13">
        <f t="shared" si="25"/>
        <v>58.5</v>
      </c>
      <c r="CH15" s="13">
        <f t="shared" si="25"/>
        <v>6</v>
      </c>
      <c r="CI15" s="13">
        <f t="shared" si="25"/>
        <v>0</v>
      </c>
      <c r="CJ15" s="13">
        <f t="shared" si="25"/>
        <v>6</v>
      </c>
      <c r="CK15" s="13">
        <f t="shared" si="25"/>
        <v>6</v>
      </c>
      <c r="CL15" s="13">
        <f t="shared" si="25"/>
        <v>7</v>
      </c>
      <c r="CM15" s="93">
        <f t="shared" ref="CM15" si="27">SUM(CM12:CM14)</f>
        <v>0</v>
      </c>
      <c r="CN15" s="13">
        <f t="shared" ref="CN15:DA15" si="28">SUM(CN12:CN14)</f>
        <v>13.5</v>
      </c>
      <c r="CO15" s="13">
        <f t="shared" si="28"/>
        <v>18</v>
      </c>
      <c r="CP15" s="13">
        <f t="shared" si="28"/>
        <v>24</v>
      </c>
      <c r="CQ15" s="13">
        <f t="shared" si="28"/>
        <v>33</v>
      </c>
      <c r="CR15" s="13">
        <f t="shared" si="28"/>
        <v>0</v>
      </c>
      <c r="CS15" s="13">
        <f t="shared" si="28"/>
        <v>20.5</v>
      </c>
      <c r="CT15" s="93">
        <f t="shared" si="28"/>
        <v>0</v>
      </c>
      <c r="CU15" s="13">
        <f t="shared" si="28"/>
        <v>9</v>
      </c>
      <c r="CV15" s="13">
        <f t="shared" si="28"/>
        <v>0</v>
      </c>
      <c r="CW15" s="13">
        <f t="shared" si="28"/>
        <v>9</v>
      </c>
      <c r="CX15" s="13">
        <f t="shared" si="28"/>
        <v>0</v>
      </c>
      <c r="CY15" s="13">
        <f t="shared" si="28"/>
        <v>0</v>
      </c>
      <c r="CZ15" s="13">
        <f t="shared" si="28"/>
        <v>0</v>
      </c>
      <c r="DA15" s="93">
        <f t="shared" si="28"/>
        <v>0</v>
      </c>
      <c r="DB15" s="13">
        <f t="shared" ref="DB15:DH15" si="29">SUM(DB12:DB14)</f>
        <v>0</v>
      </c>
      <c r="DC15" s="13">
        <f t="shared" si="29"/>
        <v>0</v>
      </c>
      <c r="DD15" s="13">
        <f t="shared" si="29"/>
        <v>6</v>
      </c>
      <c r="DE15" s="13">
        <f t="shared" si="29"/>
        <v>3</v>
      </c>
      <c r="DF15" s="13">
        <f t="shared" si="29"/>
        <v>0</v>
      </c>
      <c r="DG15" s="13">
        <f t="shared" si="29"/>
        <v>3</v>
      </c>
      <c r="DH15" s="93">
        <f t="shared" si="29"/>
        <v>0</v>
      </c>
      <c r="DI15" s="13">
        <f t="shared" ref="DI15:DN15" si="30">SUM(DI12:DI14)</f>
        <v>18</v>
      </c>
      <c r="DJ15" s="13">
        <f t="shared" si="30"/>
        <v>47</v>
      </c>
      <c r="DK15" s="13">
        <f t="shared" si="30"/>
        <v>6</v>
      </c>
      <c r="DL15" s="13">
        <f t="shared" si="30"/>
        <v>32</v>
      </c>
      <c r="DM15" s="13">
        <f t="shared" si="30"/>
        <v>0</v>
      </c>
      <c r="DN15" s="13">
        <f t="shared" si="30"/>
        <v>3</v>
      </c>
    </row>
    <row r="16" spans="1:119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</row>
    <row r="17" spans="2:119" x14ac:dyDescent="0.25">
      <c r="B17" s="160" t="s">
        <v>111</v>
      </c>
      <c r="C17" s="16" t="s">
        <v>5</v>
      </c>
      <c r="D17" s="18">
        <f t="shared" ref="D17:N19" si="31">SUMIF($O$6:$FO$6,D$6,$O17:$FO17)</f>
        <v>46906</v>
      </c>
      <c r="E17" s="18">
        <f t="shared" si="31"/>
        <v>56858</v>
      </c>
      <c r="F17" s="18">
        <f t="shared" si="31"/>
        <v>52868.25</v>
      </c>
      <c r="G17" s="18">
        <f t="shared" si="31"/>
        <v>75411.7</v>
      </c>
      <c r="H17" s="18">
        <f t="shared" si="31"/>
        <v>67690.600000000006</v>
      </c>
      <c r="I17" s="18">
        <f t="shared" si="31"/>
        <v>74387</v>
      </c>
      <c r="J17" s="18">
        <f t="shared" si="31"/>
        <v>70816</v>
      </c>
      <c r="K17" s="18">
        <f t="shared" si="31"/>
        <v>25681.200000000001</v>
      </c>
      <c r="L17" s="18">
        <f t="shared" si="31"/>
        <v>34729.699999999997</v>
      </c>
      <c r="M17" s="18">
        <f t="shared" si="31"/>
        <v>32435.05</v>
      </c>
      <c r="N17" s="18">
        <f t="shared" si="31"/>
        <v>50621.3</v>
      </c>
      <c r="O17" s="77">
        <v>2793.5</v>
      </c>
      <c r="P17" s="77">
        <v>1372.5</v>
      </c>
      <c r="Q17" s="77">
        <v>1230.5</v>
      </c>
      <c r="R17" s="77">
        <v>1898</v>
      </c>
      <c r="S17" s="77">
        <v>2713.5</v>
      </c>
      <c r="T17" s="77">
        <v>1201.5</v>
      </c>
      <c r="U17" s="77">
        <v>1984</v>
      </c>
      <c r="V17" s="77">
        <v>1197.5</v>
      </c>
      <c r="W17" s="77">
        <v>397</v>
      </c>
      <c r="X17" s="77">
        <v>879.5</v>
      </c>
      <c r="Y17" s="151">
        <v>48</v>
      </c>
      <c r="Z17" s="77">
        <v>12065</v>
      </c>
      <c r="AA17" s="77">
        <v>16341</v>
      </c>
      <c r="AB17" s="77">
        <v>15391.5</v>
      </c>
      <c r="AC17" s="77">
        <v>17574</v>
      </c>
      <c r="AD17" s="77">
        <v>17482.5</v>
      </c>
      <c r="AE17" s="77">
        <v>19699</v>
      </c>
      <c r="AF17" s="77">
        <v>17517.5</v>
      </c>
      <c r="AG17" s="77">
        <v>6827</v>
      </c>
      <c r="AH17" s="77">
        <v>9893.5</v>
      </c>
      <c r="AI17" s="77">
        <v>5114</v>
      </c>
      <c r="AJ17" s="151">
        <v>4766</v>
      </c>
      <c r="AK17" s="77">
        <v>1129</v>
      </c>
      <c r="AL17" s="77">
        <v>938</v>
      </c>
      <c r="AM17" s="77">
        <v>633</v>
      </c>
      <c r="AN17" s="77">
        <v>988</v>
      </c>
      <c r="AO17" s="77">
        <v>540</v>
      </c>
      <c r="AP17" s="77">
        <v>20</v>
      </c>
      <c r="AQ17" s="77">
        <v>633</v>
      </c>
      <c r="AR17" s="77">
        <v>1352</v>
      </c>
      <c r="AS17" s="77">
        <v>1194</v>
      </c>
      <c r="AT17" s="77">
        <v>1680</v>
      </c>
      <c r="AU17" s="151">
        <v>1700</v>
      </c>
      <c r="AV17" s="77">
        <v>25469.5</v>
      </c>
      <c r="AW17" s="77">
        <v>21697</v>
      </c>
      <c r="AX17" s="77">
        <v>15234.25</v>
      </c>
      <c r="AY17" s="77">
        <v>25800.7</v>
      </c>
      <c r="AZ17" s="77">
        <v>20651.599999999999</v>
      </c>
      <c r="BA17" s="77">
        <v>27005</v>
      </c>
      <c r="BB17" s="77">
        <v>24879</v>
      </c>
      <c r="BC17" s="77">
        <v>6409.2</v>
      </c>
      <c r="BD17" s="77">
        <v>8343.2000000000007</v>
      </c>
      <c r="BE17" s="77">
        <v>9153.5499999999993</v>
      </c>
      <c r="BF17" s="151">
        <v>10155.299999999999</v>
      </c>
      <c r="BG17" s="77">
        <v>5449</v>
      </c>
      <c r="BH17" s="77">
        <v>16509.5</v>
      </c>
      <c r="BI17" s="77">
        <v>20379</v>
      </c>
      <c r="BJ17" s="77">
        <v>29151</v>
      </c>
      <c r="BK17" s="77">
        <v>26303</v>
      </c>
      <c r="BL17" s="77">
        <v>24369.5</v>
      </c>
      <c r="BM17" s="77">
        <v>24236</v>
      </c>
      <c r="BN17" s="77">
        <v>8669.5</v>
      </c>
      <c r="BO17" s="77">
        <v>13937</v>
      </c>
      <c r="BP17" s="77">
        <v>14586</v>
      </c>
      <c r="BQ17" s="151">
        <v>31752</v>
      </c>
      <c r="BR17" s="93"/>
      <c r="BS17" s="77">
        <v>269</v>
      </c>
      <c r="BT17" s="77">
        <v>55.5</v>
      </c>
      <c r="BU17" s="77">
        <v>499</v>
      </c>
      <c r="BV17" s="77">
        <v>119</v>
      </c>
      <c r="BW17" s="77">
        <v>13</v>
      </c>
      <c r="BX17" s="151">
        <v>50.5</v>
      </c>
      <c r="BY17" s="93"/>
      <c r="BZ17" s="77">
        <v>0</v>
      </c>
      <c r="CA17" s="77">
        <v>0</v>
      </c>
      <c r="CB17" s="77">
        <v>0</v>
      </c>
      <c r="CC17" s="77">
        <v>0</v>
      </c>
      <c r="CD17" s="77"/>
      <c r="CE17" s="151">
        <v>0</v>
      </c>
      <c r="CF17" s="93"/>
      <c r="CG17" s="77">
        <v>197</v>
      </c>
      <c r="CH17" s="77">
        <v>36.5</v>
      </c>
      <c r="CI17" s="77">
        <v>9</v>
      </c>
      <c r="CJ17" s="77">
        <v>121.5</v>
      </c>
      <c r="CK17" s="77">
        <v>5.5</v>
      </c>
      <c r="CL17" s="151">
        <v>38</v>
      </c>
      <c r="CM17" s="93"/>
      <c r="CN17" s="77">
        <v>704</v>
      </c>
      <c r="CO17" s="77">
        <v>520</v>
      </c>
      <c r="CP17" s="77">
        <v>607</v>
      </c>
      <c r="CQ17" s="77">
        <v>526</v>
      </c>
      <c r="CR17" s="77">
        <v>188.5</v>
      </c>
      <c r="CS17" s="151">
        <v>311</v>
      </c>
      <c r="CT17" s="93"/>
      <c r="CU17" s="77">
        <v>798.5</v>
      </c>
      <c r="CV17" s="77">
        <v>527</v>
      </c>
      <c r="CW17" s="77">
        <v>63</v>
      </c>
      <c r="CX17" s="77">
        <v>167</v>
      </c>
      <c r="CY17" s="77">
        <v>530</v>
      </c>
      <c r="CZ17" s="151">
        <v>1618</v>
      </c>
      <c r="DA17" s="93"/>
      <c r="DB17" s="77">
        <v>27</v>
      </c>
      <c r="DC17" s="77">
        <v>201</v>
      </c>
      <c r="DD17" s="77">
        <v>48</v>
      </c>
      <c r="DE17" s="77">
        <v>22.5</v>
      </c>
      <c r="DF17" s="77">
        <v>275</v>
      </c>
      <c r="DG17" s="151">
        <v>130.5</v>
      </c>
      <c r="DH17" s="93"/>
      <c r="DI17" s="77">
        <v>96.5</v>
      </c>
      <c r="DJ17" s="77">
        <v>226.5</v>
      </c>
      <c r="DK17" s="77"/>
      <c r="DL17" s="77">
        <v>9</v>
      </c>
      <c r="DM17" s="77">
        <v>10</v>
      </c>
      <c r="DN17" s="151">
        <v>52</v>
      </c>
    </row>
    <row r="18" spans="2:119" x14ac:dyDescent="0.25">
      <c r="B18" s="161"/>
      <c r="C18" s="16" t="s">
        <v>6</v>
      </c>
      <c r="D18" s="18">
        <f t="shared" si="31"/>
        <v>18849</v>
      </c>
      <c r="E18" s="18">
        <f t="shared" si="31"/>
        <v>32884</v>
      </c>
      <c r="F18" s="18">
        <f t="shared" si="31"/>
        <v>25816.5</v>
      </c>
      <c r="G18" s="18">
        <f t="shared" si="31"/>
        <v>25932.5</v>
      </c>
      <c r="H18" s="18">
        <f t="shared" si="31"/>
        <v>22947.25</v>
      </c>
      <c r="I18" s="18">
        <f t="shared" si="31"/>
        <v>17203</v>
      </c>
      <c r="J18" s="18">
        <f t="shared" si="31"/>
        <v>24251.5</v>
      </c>
      <c r="K18" s="18">
        <f t="shared" si="31"/>
        <v>12435</v>
      </c>
      <c r="L18" s="18">
        <f t="shared" si="31"/>
        <v>10006.5</v>
      </c>
      <c r="M18" s="18">
        <f t="shared" si="31"/>
        <v>8850.5</v>
      </c>
      <c r="N18" s="18">
        <f t="shared" si="31"/>
        <v>8053</v>
      </c>
      <c r="O18" s="77">
        <v>404.5</v>
      </c>
      <c r="P18" s="77">
        <v>1578.5</v>
      </c>
      <c r="Q18" s="77">
        <v>93</v>
      </c>
      <c r="R18" s="77">
        <v>0</v>
      </c>
      <c r="S18" s="77">
        <v>1964.5</v>
      </c>
      <c r="T18" s="77">
        <v>573.5</v>
      </c>
      <c r="U18" s="77">
        <v>8</v>
      </c>
      <c r="V18" s="77"/>
      <c r="W18" s="77">
        <v>336</v>
      </c>
      <c r="X18" s="77"/>
      <c r="Y18" s="151"/>
      <c r="Z18" s="77">
        <v>0</v>
      </c>
      <c r="AA18" s="77"/>
      <c r="AB18" s="77">
        <v>4999</v>
      </c>
      <c r="AC18" s="77">
        <v>0</v>
      </c>
      <c r="AD18" s="77">
        <v>3871.5</v>
      </c>
      <c r="AE18" s="77">
        <v>160.5</v>
      </c>
      <c r="AF18" s="77">
        <v>1859.5</v>
      </c>
      <c r="AG18" s="77"/>
      <c r="AH18" s="77">
        <v>800</v>
      </c>
      <c r="AI18" s="77"/>
      <c r="AJ18" s="151">
        <v>16</v>
      </c>
      <c r="AK18" s="77">
        <v>0</v>
      </c>
      <c r="AL18" s="77"/>
      <c r="AM18" s="77">
        <v>0</v>
      </c>
      <c r="AN18" s="77">
        <v>0</v>
      </c>
      <c r="AO18" s="77">
        <v>225</v>
      </c>
      <c r="AP18" s="77">
        <v>0</v>
      </c>
      <c r="AQ18" s="77">
        <v>76.5</v>
      </c>
      <c r="AR18" s="77"/>
      <c r="AS18" s="77"/>
      <c r="AT18" s="77"/>
      <c r="AU18" s="151"/>
      <c r="AV18" s="77">
        <v>18444.5</v>
      </c>
      <c r="AW18" s="77">
        <v>31305.5</v>
      </c>
      <c r="AX18" s="77">
        <v>20724.5</v>
      </c>
      <c r="AY18" s="77">
        <v>25932.5</v>
      </c>
      <c r="AZ18" s="77">
        <v>16886.25</v>
      </c>
      <c r="BA18" s="77">
        <v>15220.5</v>
      </c>
      <c r="BB18" s="77">
        <v>21469</v>
      </c>
      <c r="BC18" s="77">
        <v>12435</v>
      </c>
      <c r="BD18" s="77">
        <v>8037</v>
      </c>
      <c r="BE18" s="77">
        <v>8850.5</v>
      </c>
      <c r="BF18" s="151">
        <v>7801</v>
      </c>
      <c r="BG18" s="77">
        <v>0</v>
      </c>
      <c r="BH18" s="77">
        <v>0</v>
      </c>
      <c r="BI18" s="77">
        <v>0</v>
      </c>
      <c r="BJ18" s="77">
        <v>0</v>
      </c>
      <c r="BK18" s="77">
        <v>0</v>
      </c>
      <c r="BL18" s="77">
        <v>650</v>
      </c>
      <c r="BM18" s="77">
        <v>0</v>
      </c>
      <c r="BN18" s="77"/>
      <c r="BO18" s="77"/>
      <c r="BP18" s="77"/>
      <c r="BQ18" s="151"/>
      <c r="BR18" s="93"/>
      <c r="BS18" s="77">
        <v>16</v>
      </c>
      <c r="BT18" s="77">
        <v>0</v>
      </c>
      <c r="BU18" s="77"/>
      <c r="BV18" s="77"/>
      <c r="BW18" s="77"/>
      <c r="BX18" s="151">
        <v>12</v>
      </c>
      <c r="BY18" s="93"/>
      <c r="BZ18" s="77">
        <v>0</v>
      </c>
      <c r="CA18" s="77">
        <v>0</v>
      </c>
      <c r="CB18" s="77"/>
      <c r="CC18" s="77"/>
      <c r="CD18" s="77"/>
      <c r="CE18" s="151"/>
      <c r="CF18" s="93"/>
      <c r="CG18" s="77">
        <v>32</v>
      </c>
      <c r="CH18" s="77">
        <v>10</v>
      </c>
      <c r="CI18" s="77"/>
      <c r="CJ18" s="77"/>
      <c r="CK18" s="77"/>
      <c r="CL18" s="151"/>
      <c r="CM18" s="93"/>
      <c r="CN18" s="77">
        <v>177.5</v>
      </c>
      <c r="CO18" s="77">
        <v>105</v>
      </c>
      <c r="CP18" s="77"/>
      <c r="CQ18" s="77">
        <v>39.5</v>
      </c>
      <c r="CR18" s="77"/>
      <c r="CS18" s="151">
        <v>24</v>
      </c>
      <c r="CT18" s="93"/>
      <c r="CU18" s="77">
        <v>232.5</v>
      </c>
      <c r="CV18" s="77">
        <v>587</v>
      </c>
      <c r="CW18" s="77"/>
      <c r="CX18" s="77">
        <v>554</v>
      </c>
      <c r="CY18" s="77"/>
      <c r="CZ18" s="151">
        <v>200</v>
      </c>
      <c r="DA18" s="93"/>
      <c r="DB18" s="77">
        <v>113.5</v>
      </c>
      <c r="DC18" s="77">
        <v>120.5</v>
      </c>
      <c r="DD18" s="77"/>
      <c r="DE18" s="77"/>
      <c r="DF18" s="77"/>
      <c r="DG18" s="151"/>
      <c r="DH18" s="93"/>
      <c r="DI18" s="77">
        <v>27</v>
      </c>
      <c r="DJ18" s="77">
        <v>16</v>
      </c>
      <c r="DK18" s="77"/>
      <c r="DL18" s="77">
        <v>240</v>
      </c>
      <c r="DM18" s="77"/>
      <c r="DN18" s="151"/>
    </row>
    <row r="19" spans="2:119" x14ac:dyDescent="0.25">
      <c r="B19" s="161"/>
      <c r="C19" s="16" t="s">
        <v>7</v>
      </c>
      <c r="D19" s="18">
        <f t="shared" si="31"/>
        <v>1950</v>
      </c>
      <c r="E19" s="18">
        <f t="shared" si="31"/>
        <v>1734</v>
      </c>
      <c r="F19" s="18">
        <f t="shared" si="31"/>
        <v>1193</v>
      </c>
      <c r="G19" s="18">
        <f t="shared" si="31"/>
        <v>1750</v>
      </c>
      <c r="H19" s="18">
        <f t="shared" si="31"/>
        <v>1674</v>
      </c>
      <c r="I19" s="18">
        <f t="shared" si="31"/>
        <v>2421.5</v>
      </c>
      <c r="J19" s="18">
        <f t="shared" si="31"/>
        <v>2859</v>
      </c>
      <c r="K19" s="18">
        <f t="shared" si="31"/>
        <v>23292</v>
      </c>
      <c r="L19" s="18">
        <f t="shared" si="31"/>
        <v>13339</v>
      </c>
      <c r="M19" s="18">
        <f t="shared" si="31"/>
        <v>15044.5</v>
      </c>
      <c r="N19" s="18">
        <f t="shared" si="31"/>
        <v>22632.5</v>
      </c>
      <c r="O19" s="77">
        <v>0</v>
      </c>
      <c r="P19" s="77">
        <v>0</v>
      </c>
      <c r="Q19" s="77">
        <v>0</v>
      </c>
      <c r="R19" s="77">
        <v>273</v>
      </c>
      <c r="S19" s="77">
        <v>232</v>
      </c>
      <c r="T19" s="77">
        <v>420</v>
      </c>
      <c r="U19" s="77">
        <v>298</v>
      </c>
      <c r="V19" s="77">
        <v>677</v>
      </c>
      <c r="W19" s="77"/>
      <c r="X19" s="77"/>
      <c r="Y19" s="151"/>
      <c r="Z19" s="77">
        <v>0</v>
      </c>
      <c r="AA19" s="77">
        <v>1734</v>
      </c>
      <c r="AB19" s="77">
        <v>1193</v>
      </c>
      <c r="AC19" s="77">
        <v>1213</v>
      </c>
      <c r="AD19" s="77">
        <v>856</v>
      </c>
      <c r="AE19" s="77">
        <v>1722</v>
      </c>
      <c r="AF19" s="77">
        <v>2399</v>
      </c>
      <c r="AG19" s="77">
        <v>6998</v>
      </c>
      <c r="AH19" s="77">
        <v>10225</v>
      </c>
      <c r="AI19" s="77"/>
      <c r="AJ19" s="151">
        <v>140</v>
      </c>
      <c r="AK19" s="77">
        <v>0</v>
      </c>
      <c r="AL19" s="77"/>
      <c r="AM19" s="77">
        <v>0</v>
      </c>
      <c r="AN19" s="77">
        <v>150</v>
      </c>
      <c r="AO19" s="77">
        <v>210</v>
      </c>
      <c r="AP19" s="77">
        <v>160</v>
      </c>
      <c r="AQ19" s="77">
        <v>152</v>
      </c>
      <c r="AR19" s="77">
        <v>181.5</v>
      </c>
      <c r="AS19" s="77">
        <v>70</v>
      </c>
      <c r="AT19" s="77"/>
      <c r="AU19" s="151"/>
      <c r="AV19" s="77">
        <v>1950</v>
      </c>
      <c r="AW19" s="77">
        <v>0</v>
      </c>
      <c r="AX19" s="77">
        <v>0</v>
      </c>
      <c r="AY19" s="77">
        <v>114</v>
      </c>
      <c r="AZ19" s="77">
        <v>376</v>
      </c>
      <c r="BA19" s="77">
        <v>119.5</v>
      </c>
      <c r="BB19" s="77">
        <v>10</v>
      </c>
      <c r="BC19" s="77">
        <v>13788.5</v>
      </c>
      <c r="BD19" s="77">
        <v>2901</v>
      </c>
      <c r="BE19" s="77">
        <v>14857</v>
      </c>
      <c r="BF19" s="151">
        <v>22167.5</v>
      </c>
      <c r="BG19" s="77">
        <v>0</v>
      </c>
      <c r="BH19" s="77">
        <v>0</v>
      </c>
      <c r="BI19" s="77">
        <v>0</v>
      </c>
      <c r="BJ19" s="77">
        <v>0</v>
      </c>
      <c r="BK19" s="77">
        <v>0</v>
      </c>
      <c r="BL19" s="77">
        <v>0</v>
      </c>
      <c r="BM19" s="77">
        <v>0</v>
      </c>
      <c r="BN19" s="77">
        <v>1620</v>
      </c>
      <c r="BO19" s="77"/>
      <c r="BP19" s="77"/>
      <c r="BQ19" s="151"/>
      <c r="BR19" s="93"/>
      <c r="BS19" s="77">
        <v>0</v>
      </c>
      <c r="BT19" s="77">
        <v>0</v>
      </c>
      <c r="BU19" s="77"/>
      <c r="BV19" s="77">
        <v>4</v>
      </c>
      <c r="BW19" s="77">
        <v>33</v>
      </c>
      <c r="BX19" s="151">
        <v>81.5</v>
      </c>
      <c r="BY19" s="93"/>
      <c r="BZ19" s="77">
        <v>0</v>
      </c>
      <c r="CA19" s="77">
        <v>0</v>
      </c>
      <c r="CB19" s="77"/>
      <c r="CC19" s="77"/>
      <c r="CD19" s="77"/>
      <c r="CE19" s="151"/>
      <c r="CF19" s="93"/>
      <c r="CG19" s="77">
        <v>0</v>
      </c>
      <c r="CH19" s="77">
        <v>0</v>
      </c>
      <c r="CI19" s="77"/>
      <c r="CJ19" s="77"/>
      <c r="CK19" s="77">
        <v>41.5</v>
      </c>
      <c r="CL19" s="151"/>
      <c r="CM19" s="93"/>
      <c r="CN19" s="77">
        <v>0</v>
      </c>
      <c r="CO19" s="77">
        <v>0</v>
      </c>
      <c r="CP19" s="77">
        <v>21</v>
      </c>
      <c r="CQ19" s="77">
        <v>32</v>
      </c>
      <c r="CR19" s="77">
        <v>8</v>
      </c>
      <c r="CS19" s="151">
        <v>38</v>
      </c>
      <c r="CT19" s="93"/>
      <c r="CU19" s="77">
        <v>0</v>
      </c>
      <c r="CV19" s="77">
        <v>0</v>
      </c>
      <c r="CW19" s="77"/>
      <c r="CX19" s="77">
        <v>62</v>
      </c>
      <c r="CY19" s="77">
        <v>73.5</v>
      </c>
      <c r="CZ19" s="151"/>
      <c r="DA19" s="93"/>
      <c r="DB19" s="77"/>
      <c r="DC19" s="77"/>
      <c r="DD19" s="77"/>
      <c r="DE19" s="77">
        <v>31</v>
      </c>
      <c r="DF19" s="77">
        <v>31.5</v>
      </c>
      <c r="DG19" s="151">
        <v>57.5</v>
      </c>
      <c r="DH19" s="93"/>
      <c r="DI19" s="77">
        <v>0</v>
      </c>
      <c r="DJ19" s="77"/>
      <c r="DK19" s="77">
        <v>6</v>
      </c>
      <c r="DL19" s="77">
        <v>14</v>
      </c>
      <c r="DM19" s="77"/>
      <c r="DN19" s="151">
        <v>148</v>
      </c>
    </row>
    <row r="20" spans="2:119" x14ac:dyDescent="0.25">
      <c r="B20" s="162"/>
      <c r="C20" s="11" t="s">
        <v>8</v>
      </c>
      <c r="D20" s="13">
        <f t="shared" ref="D20:K20" si="32">SUM(D17:D19)</f>
        <v>67705</v>
      </c>
      <c r="E20" s="13">
        <f t="shared" si="32"/>
        <v>91476</v>
      </c>
      <c r="F20" s="13">
        <f t="shared" si="32"/>
        <v>79877.75</v>
      </c>
      <c r="G20" s="13">
        <f t="shared" si="32"/>
        <v>103094.2</v>
      </c>
      <c r="H20" s="13">
        <f t="shared" si="32"/>
        <v>92311.85</v>
      </c>
      <c r="I20" s="13">
        <f t="shared" si="32"/>
        <v>94011.5</v>
      </c>
      <c r="J20" s="13">
        <f t="shared" si="32"/>
        <v>97926.5</v>
      </c>
      <c r="K20" s="13">
        <f t="shared" si="32"/>
        <v>61408.2</v>
      </c>
      <c r="L20" s="13">
        <f t="shared" ref="L20:M20" si="33">SUM(L17:L19)</f>
        <v>58075.199999999997</v>
      </c>
      <c r="M20" s="13">
        <f t="shared" si="33"/>
        <v>56330.05</v>
      </c>
      <c r="N20" s="13">
        <f t="shared" ref="N20" si="34">SUM(N17:N19)</f>
        <v>81306.8</v>
      </c>
      <c r="O20" s="13">
        <f t="shared" ref="O20" si="35">SUM(O17:O19)</f>
        <v>3198</v>
      </c>
      <c r="P20" s="13">
        <f t="shared" ref="P20" si="36">SUM(P17:P19)</f>
        <v>2951</v>
      </c>
      <c r="Q20" s="13">
        <f t="shared" ref="Q20:BQ20" si="37">SUM(Q17:Q19)</f>
        <v>1323.5</v>
      </c>
      <c r="R20" s="13">
        <f t="shared" si="37"/>
        <v>2171</v>
      </c>
      <c r="S20" s="13">
        <f t="shared" si="37"/>
        <v>4910</v>
      </c>
      <c r="T20" s="13">
        <f t="shared" ref="T20:AW20" si="38">SUM(T17:T19)</f>
        <v>2195</v>
      </c>
      <c r="U20" s="13">
        <f t="shared" si="38"/>
        <v>2290</v>
      </c>
      <c r="V20" s="13">
        <f t="shared" si="38"/>
        <v>1874.5</v>
      </c>
      <c r="W20" s="13">
        <f t="shared" ref="W20:X20" si="39">SUM(W17:W19)</f>
        <v>733</v>
      </c>
      <c r="X20" s="13">
        <f t="shared" si="39"/>
        <v>879.5</v>
      </c>
      <c r="Y20" s="13">
        <f t="shared" ref="Y20" si="40">SUM(Y17:Y19)</f>
        <v>48</v>
      </c>
      <c r="Z20" s="13">
        <f t="shared" si="38"/>
        <v>12065</v>
      </c>
      <c r="AA20" s="13">
        <f t="shared" si="38"/>
        <v>18075</v>
      </c>
      <c r="AB20" s="13">
        <f t="shared" si="38"/>
        <v>21583.5</v>
      </c>
      <c r="AC20" s="13">
        <f t="shared" si="38"/>
        <v>18787</v>
      </c>
      <c r="AD20" s="13">
        <f t="shared" si="38"/>
        <v>22210</v>
      </c>
      <c r="AE20" s="13">
        <f t="shared" si="38"/>
        <v>21581.5</v>
      </c>
      <c r="AF20" s="13">
        <f t="shared" si="38"/>
        <v>21776</v>
      </c>
      <c r="AG20" s="13">
        <f t="shared" si="38"/>
        <v>13825</v>
      </c>
      <c r="AH20" s="13">
        <f t="shared" si="38"/>
        <v>20918.5</v>
      </c>
      <c r="AI20" s="13">
        <f t="shared" si="38"/>
        <v>5114</v>
      </c>
      <c r="AJ20" s="13">
        <f t="shared" si="38"/>
        <v>4922</v>
      </c>
      <c r="AK20" s="13">
        <f t="shared" si="38"/>
        <v>1129</v>
      </c>
      <c r="AL20" s="13">
        <f t="shared" si="38"/>
        <v>938</v>
      </c>
      <c r="AM20" s="13">
        <f t="shared" si="38"/>
        <v>633</v>
      </c>
      <c r="AN20" s="13">
        <f t="shared" si="38"/>
        <v>1138</v>
      </c>
      <c r="AO20" s="13">
        <f t="shared" si="38"/>
        <v>975</v>
      </c>
      <c r="AP20" s="13">
        <f t="shared" si="38"/>
        <v>180</v>
      </c>
      <c r="AQ20" s="13">
        <f t="shared" si="38"/>
        <v>861.5</v>
      </c>
      <c r="AR20" s="13">
        <f t="shared" si="38"/>
        <v>1533.5</v>
      </c>
      <c r="AS20" s="13">
        <f t="shared" si="38"/>
        <v>1264</v>
      </c>
      <c r="AT20" s="13">
        <f t="shared" si="38"/>
        <v>1680</v>
      </c>
      <c r="AU20" s="13">
        <f t="shared" si="38"/>
        <v>1700</v>
      </c>
      <c r="AV20" s="13">
        <f t="shared" ref="AV20" si="41">SUM(AV17:AV19)</f>
        <v>45864</v>
      </c>
      <c r="AW20" s="13">
        <f t="shared" si="38"/>
        <v>53002.5</v>
      </c>
      <c r="AX20" s="13">
        <f t="shared" si="37"/>
        <v>35958.75</v>
      </c>
      <c r="AY20" s="13">
        <f t="shared" si="37"/>
        <v>51847.199999999997</v>
      </c>
      <c r="AZ20" s="13">
        <f t="shared" si="37"/>
        <v>37913.85</v>
      </c>
      <c r="BA20" s="13">
        <f t="shared" si="37"/>
        <v>42345</v>
      </c>
      <c r="BB20" s="13">
        <f t="shared" si="37"/>
        <v>46358</v>
      </c>
      <c r="BC20" s="13">
        <f t="shared" si="37"/>
        <v>32632.7</v>
      </c>
      <c r="BD20" s="13">
        <f t="shared" si="37"/>
        <v>19281.2</v>
      </c>
      <c r="BE20" s="13">
        <f t="shared" si="37"/>
        <v>32861.050000000003</v>
      </c>
      <c r="BF20" s="13">
        <f t="shared" si="37"/>
        <v>40123.800000000003</v>
      </c>
      <c r="BG20" s="13">
        <f t="shared" si="37"/>
        <v>5449</v>
      </c>
      <c r="BH20" s="13">
        <f t="shared" si="37"/>
        <v>16509.5</v>
      </c>
      <c r="BI20" s="13">
        <f t="shared" si="37"/>
        <v>20379</v>
      </c>
      <c r="BJ20" s="13">
        <f t="shared" si="37"/>
        <v>29151</v>
      </c>
      <c r="BK20" s="13">
        <f t="shared" si="37"/>
        <v>26303</v>
      </c>
      <c r="BL20" s="13">
        <f t="shared" si="37"/>
        <v>25019.5</v>
      </c>
      <c r="BM20" s="13">
        <f t="shared" si="37"/>
        <v>24236</v>
      </c>
      <c r="BN20" s="13">
        <f t="shared" si="37"/>
        <v>10289.5</v>
      </c>
      <c r="BO20" s="13">
        <f t="shared" si="37"/>
        <v>13937</v>
      </c>
      <c r="BP20" s="13">
        <f t="shared" si="37"/>
        <v>14586</v>
      </c>
      <c r="BQ20" s="13">
        <f t="shared" si="37"/>
        <v>31752</v>
      </c>
      <c r="BR20" s="93">
        <f t="shared" ref="BR20" si="42">SUM(BR17:BR19)</f>
        <v>0</v>
      </c>
      <c r="BS20" s="13">
        <f t="shared" ref="BS20:CL20" si="43">SUM(BS17:BS19)</f>
        <v>285</v>
      </c>
      <c r="BT20" s="13">
        <f t="shared" si="43"/>
        <v>55.5</v>
      </c>
      <c r="BU20" s="13">
        <f t="shared" si="43"/>
        <v>499</v>
      </c>
      <c r="BV20" s="13">
        <f t="shared" si="43"/>
        <v>123</v>
      </c>
      <c r="BW20" s="13">
        <f t="shared" si="43"/>
        <v>46</v>
      </c>
      <c r="BX20" s="13">
        <f t="shared" si="43"/>
        <v>144</v>
      </c>
      <c r="BY20" s="93">
        <f t="shared" si="43"/>
        <v>0</v>
      </c>
      <c r="BZ20" s="13">
        <f t="shared" si="43"/>
        <v>0</v>
      </c>
      <c r="CA20" s="13">
        <f t="shared" si="43"/>
        <v>0</v>
      </c>
      <c r="CB20" s="13">
        <f t="shared" si="43"/>
        <v>0</v>
      </c>
      <c r="CC20" s="13">
        <f t="shared" si="43"/>
        <v>0</v>
      </c>
      <c r="CD20" s="13">
        <f t="shared" si="43"/>
        <v>0</v>
      </c>
      <c r="CE20" s="13">
        <f t="shared" si="43"/>
        <v>0</v>
      </c>
      <c r="CF20" s="93">
        <f t="shared" ref="CF20" si="44">SUM(CF17:CF19)</f>
        <v>0</v>
      </c>
      <c r="CG20" s="13">
        <f t="shared" si="43"/>
        <v>229</v>
      </c>
      <c r="CH20" s="13">
        <f t="shared" si="43"/>
        <v>46.5</v>
      </c>
      <c r="CI20" s="13">
        <f t="shared" si="43"/>
        <v>9</v>
      </c>
      <c r="CJ20" s="13">
        <f t="shared" si="43"/>
        <v>121.5</v>
      </c>
      <c r="CK20" s="13">
        <f t="shared" si="43"/>
        <v>47</v>
      </c>
      <c r="CL20" s="13">
        <f t="shared" si="43"/>
        <v>38</v>
      </c>
      <c r="CM20" s="93">
        <f t="shared" ref="CM20" si="45">SUM(CM17:CM19)</f>
        <v>0</v>
      </c>
      <c r="CN20" s="13">
        <f t="shared" ref="CN20:DA20" si="46">SUM(CN17:CN19)</f>
        <v>881.5</v>
      </c>
      <c r="CO20" s="13">
        <f t="shared" si="46"/>
        <v>625</v>
      </c>
      <c r="CP20" s="13">
        <f t="shared" si="46"/>
        <v>628</v>
      </c>
      <c r="CQ20" s="13">
        <f t="shared" si="46"/>
        <v>597.5</v>
      </c>
      <c r="CR20" s="13">
        <f t="shared" si="46"/>
        <v>196.5</v>
      </c>
      <c r="CS20" s="13">
        <f t="shared" si="46"/>
        <v>373</v>
      </c>
      <c r="CT20" s="93">
        <f t="shared" si="46"/>
        <v>0</v>
      </c>
      <c r="CU20" s="13">
        <f t="shared" si="46"/>
        <v>1031</v>
      </c>
      <c r="CV20" s="13">
        <f t="shared" si="46"/>
        <v>1114</v>
      </c>
      <c r="CW20" s="13">
        <f t="shared" si="46"/>
        <v>63</v>
      </c>
      <c r="CX20" s="13">
        <f t="shared" si="46"/>
        <v>783</v>
      </c>
      <c r="CY20" s="13">
        <f t="shared" si="46"/>
        <v>603.5</v>
      </c>
      <c r="CZ20" s="13">
        <f t="shared" si="46"/>
        <v>1818</v>
      </c>
      <c r="DA20" s="93">
        <f t="shared" si="46"/>
        <v>0</v>
      </c>
      <c r="DB20" s="13">
        <f t="shared" ref="DB20:DH20" si="47">SUM(DB17:DB19)</f>
        <v>140.5</v>
      </c>
      <c r="DC20" s="13">
        <f t="shared" si="47"/>
        <v>321.5</v>
      </c>
      <c r="DD20" s="13">
        <f t="shared" si="47"/>
        <v>48</v>
      </c>
      <c r="DE20" s="13">
        <f t="shared" si="47"/>
        <v>53.5</v>
      </c>
      <c r="DF20" s="13">
        <f t="shared" si="47"/>
        <v>306.5</v>
      </c>
      <c r="DG20" s="13">
        <f t="shared" si="47"/>
        <v>188</v>
      </c>
      <c r="DH20" s="93">
        <f t="shared" si="47"/>
        <v>0</v>
      </c>
      <c r="DI20" s="13">
        <f t="shared" ref="DI20:DN20" si="48">SUM(DI17:DI19)</f>
        <v>123.5</v>
      </c>
      <c r="DJ20" s="13">
        <f t="shared" si="48"/>
        <v>242.5</v>
      </c>
      <c r="DK20" s="13">
        <f t="shared" si="48"/>
        <v>6</v>
      </c>
      <c r="DL20" s="13">
        <f t="shared" si="48"/>
        <v>263</v>
      </c>
      <c r="DM20" s="13">
        <f t="shared" si="48"/>
        <v>10</v>
      </c>
      <c r="DN20" s="13">
        <f t="shared" si="48"/>
        <v>200</v>
      </c>
    </row>
    <row r="21" spans="2:119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5"/>
      <c r="P21" s="15"/>
      <c r="Q21" s="15"/>
      <c r="R21" s="15"/>
      <c r="S21" s="15"/>
      <c r="T21" s="2"/>
      <c r="U21" s="2"/>
      <c r="V21" s="2"/>
      <c r="W21" s="2"/>
      <c r="X21" s="2"/>
      <c r="Y21" s="2"/>
      <c r="Z21" s="15"/>
      <c r="AA21" s="15"/>
      <c r="AB21" s="15"/>
      <c r="AC21" s="15"/>
      <c r="AD21" s="15"/>
      <c r="AE21" s="2"/>
      <c r="AF21" s="2"/>
      <c r="AG21" s="2"/>
      <c r="AH21" s="2"/>
      <c r="AI21" s="2"/>
      <c r="AJ21" s="2"/>
      <c r="AK21" s="15"/>
      <c r="AL21" s="15"/>
      <c r="AM21" s="15"/>
      <c r="AN21" s="15"/>
      <c r="AO21" s="15"/>
      <c r="AP21" s="2"/>
      <c r="AQ21" s="2"/>
      <c r="AR21" s="2"/>
      <c r="AS21" s="2"/>
      <c r="AT21" s="2"/>
      <c r="AU21" s="2"/>
      <c r="AV21" s="15"/>
      <c r="AW21" s="15"/>
      <c r="AX21" s="15"/>
      <c r="AY21" s="15"/>
      <c r="AZ21" s="15"/>
      <c r="BA21" s="2"/>
      <c r="BB21" s="2"/>
      <c r="BC21" s="2"/>
      <c r="BD21" s="2"/>
      <c r="BE21" s="2"/>
      <c r="BF21" s="2"/>
      <c r="BG21" s="15"/>
      <c r="BH21" s="15"/>
      <c r="BI21" s="15"/>
      <c r="BJ21" s="15"/>
      <c r="BK21" s="15"/>
      <c r="BL21" s="2"/>
      <c r="BM21" s="2"/>
      <c r="BN21" s="2"/>
      <c r="BO21" s="2"/>
      <c r="BP21" s="2"/>
      <c r="BQ21" s="2"/>
      <c r="BR21" s="15"/>
      <c r="BS21" s="2"/>
      <c r="BT21" s="2"/>
      <c r="BU21" s="2"/>
      <c r="BV21" s="2"/>
      <c r="BW21" s="2"/>
      <c r="BX21" s="2"/>
      <c r="BY21" s="15"/>
      <c r="BZ21" s="2"/>
      <c r="CA21" s="2"/>
      <c r="CB21" s="2"/>
      <c r="CC21" s="2"/>
      <c r="CD21" s="2"/>
      <c r="CE21" s="2"/>
      <c r="CF21" s="15"/>
      <c r="CG21" s="2"/>
      <c r="CH21" s="2"/>
      <c r="CI21" s="2"/>
      <c r="CJ21" s="2"/>
      <c r="CK21" s="2"/>
      <c r="CL21" s="2"/>
      <c r="CM21" s="15"/>
      <c r="CN21" s="2"/>
      <c r="CO21" s="2"/>
      <c r="CP21" s="2"/>
      <c r="CQ21" s="2"/>
      <c r="CR21" s="2"/>
      <c r="CS21" s="2"/>
      <c r="CT21" s="15"/>
      <c r="CU21" s="2"/>
      <c r="CV21" s="2"/>
      <c r="CW21" s="2"/>
      <c r="CX21" s="2"/>
      <c r="CY21" s="2"/>
      <c r="CZ21" s="2"/>
      <c r="DA21" s="15"/>
      <c r="DB21" s="2"/>
      <c r="DC21" s="2"/>
      <c r="DD21" s="2"/>
      <c r="DE21" s="2"/>
      <c r="DF21" s="2"/>
      <c r="DG21" s="2"/>
      <c r="DH21" s="15"/>
      <c r="DI21" s="2"/>
      <c r="DJ21" s="2"/>
      <c r="DK21" s="2"/>
      <c r="DL21" s="2"/>
      <c r="DM21" s="2"/>
      <c r="DN21" s="2"/>
    </row>
    <row r="22" spans="2:119" x14ac:dyDescent="0.25">
      <c r="B22" s="169" t="s">
        <v>9</v>
      </c>
      <c r="C22" s="18" t="s">
        <v>5</v>
      </c>
      <c r="D22" s="18">
        <f t="shared" ref="D22:I24" si="49">SUMIF($O$6:$FO$6,D$6,$O22:$FO22)</f>
        <v>5735.5</v>
      </c>
      <c r="E22" s="18">
        <f t="shared" si="49"/>
        <v>5223.5</v>
      </c>
      <c r="F22" s="18">
        <f t="shared" si="49"/>
        <v>4955.6000000000004</v>
      </c>
      <c r="G22" s="18">
        <f t="shared" si="49"/>
        <v>5068.7000000000007</v>
      </c>
      <c r="H22" s="18">
        <f t="shared" si="49"/>
        <v>4592.6000000000004</v>
      </c>
      <c r="I22" s="18">
        <f t="shared" si="49"/>
        <v>4407.1000000000004</v>
      </c>
      <c r="J22" s="13">
        <f>ROUND((J12/15)+(J17/450),1)</f>
        <v>4032</v>
      </c>
      <c r="K22" s="13">
        <f t="shared" ref="K22:L22" si="50">ROUND((K12/15)+(K17/450),1)</f>
        <v>3262.2</v>
      </c>
      <c r="L22" s="13">
        <f t="shared" si="50"/>
        <v>3417.1</v>
      </c>
      <c r="M22" s="13">
        <f t="shared" ref="M22:N22" si="51">ROUND((M12/15)+(M17/450),1)</f>
        <v>3336.8</v>
      </c>
      <c r="N22" s="13">
        <f t="shared" si="51"/>
        <v>3506.4</v>
      </c>
      <c r="O22" s="13">
        <f>ROUND((O12/15)+(O17/300),1)</f>
        <v>705</v>
      </c>
      <c r="P22" s="13">
        <f t="shared" ref="P22:BL23" si="52">ROUND((P12/15)+(P17/300),1)</f>
        <v>633.70000000000005</v>
      </c>
      <c r="Q22" s="13">
        <f t="shared" si="52"/>
        <v>571.4</v>
      </c>
      <c r="R22" s="13">
        <f t="shared" si="52"/>
        <v>548.29999999999995</v>
      </c>
      <c r="S22" s="13">
        <f t="shared" si="52"/>
        <v>488</v>
      </c>
      <c r="T22" s="13">
        <f t="shared" si="52"/>
        <v>434.3</v>
      </c>
      <c r="U22" s="13">
        <f>ROUND((U12/15)+(U17/450),1)</f>
        <v>408</v>
      </c>
      <c r="V22" s="13">
        <f t="shared" ref="V22:W22" si="53">ROUND((V12/15)+(V17/450),1)</f>
        <v>364.6</v>
      </c>
      <c r="W22" s="13">
        <f t="shared" si="53"/>
        <v>361.1</v>
      </c>
      <c r="X22" s="13">
        <f t="shared" ref="X22:Y22" si="54">ROUND((X12/15)+(X17/450),1)</f>
        <v>334.4</v>
      </c>
      <c r="Y22" s="13">
        <f t="shared" si="54"/>
        <v>328.7</v>
      </c>
      <c r="Z22" s="13">
        <f t="shared" si="52"/>
        <v>3303.5</v>
      </c>
      <c r="AA22" s="13">
        <f t="shared" si="52"/>
        <v>3007.9</v>
      </c>
      <c r="AB22" s="13">
        <f t="shared" si="52"/>
        <v>2941.1</v>
      </c>
      <c r="AC22" s="13">
        <f t="shared" si="52"/>
        <v>3016.5</v>
      </c>
      <c r="AD22" s="13">
        <f t="shared" si="52"/>
        <v>2844.4</v>
      </c>
      <c r="AE22" s="13">
        <f t="shared" si="52"/>
        <v>2801.9</v>
      </c>
      <c r="AF22" s="13">
        <f>ROUND((AF12/15)+(AF17/450),1)</f>
        <v>2575.4</v>
      </c>
      <c r="AG22" s="13">
        <f t="shared" ref="AG22:AJ24" si="55">ROUND((AG12/15)+(AG17/450),1)</f>
        <v>2019.6</v>
      </c>
      <c r="AH22" s="13">
        <f t="shared" si="55"/>
        <v>2162.1</v>
      </c>
      <c r="AI22" s="13">
        <f t="shared" si="55"/>
        <v>2091</v>
      </c>
      <c r="AJ22" s="13">
        <f t="shared" si="55"/>
        <v>2188.1</v>
      </c>
      <c r="AK22" s="13">
        <f t="shared" si="52"/>
        <v>926.3</v>
      </c>
      <c r="AL22" s="13">
        <f t="shared" si="52"/>
        <v>884.7</v>
      </c>
      <c r="AM22" s="13">
        <f t="shared" si="52"/>
        <v>803.8</v>
      </c>
      <c r="AN22" s="13">
        <f t="shared" si="52"/>
        <v>825.1</v>
      </c>
      <c r="AO22" s="13">
        <f t="shared" si="52"/>
        <v>701.6</v>
      </c>
      <c r="AP22" s="13">
        <f t="shared" si="52"/>
        <v>635.9</v>
      </c>
      <c r="AQ22" s="13">
        <f>ROUND((AQ12/15)+(AQ17/450),1)</f>
        <v>649.20000000000005</v>
      </c>
      <c r="AR22" s="13">
        <f t="shared" ref="AR22:AU24" si="56">ROUND((AR12/15)+(AR17/450),1)</f>
        <v>676.6</v>
      </c>
      <c r="AS22" s="13">
        <f t="shared" si="56"/>
        <v>720.8</v>
      </c>
      <c r="AT22" s="13">
        <f t="shared" si="56"/>
        <v>780.8</v>
      </c>
      <c r="AU22" s="13">
        <f t="shared" si="56"/>
        <v>815.5</v>
      </c>
      <c r="AV22" s="13">
        <f t="shared" si="52"/>
        <v>150.4</v>
      </c>
      <c r="AW22" s="13">
        <f t="shared" si="52"/>
        <v>117.5</v>
      </c>
      <c r="AX22" s="13">
        <f t="shared" si="52"/>
        <v>80.5</v>
      </c>
      <c r="AY22" s="13">
        <f t="shared" si="52"/>
        <v>130.80000000000001</v>
      </c>
      <c r="AZ22" s="13">
        <f t="shared" si="52"/>
        <v>116.8</v>
      </c>
      <c r="BA22" s="13">
        <f t="shared" si="52"/>
        <v>137.19999999999999</v>
      </c>
      <c r="BB22" s="13">
        <f>ROUND((BB12/15)+(BB17/450),1)</f>
        <v>80.2</v>
      </c>
      <c r="BC22" s="13">
        <f t="shared" ref="BC22:BF24" si="57">ROUND((BC12/15)+(BC17/450),1)</f>
        <v>42.1</v>
      </c>
      <c r="BD22" s="13">
        <f t="shared" si="57"/>
        <v>20.3</v>
      </c>
      <c r="BE22" s="13">
        <f t="shared" si="57"/>
        <v>20.3</v>
      </c>
      <c r="BF22" s="13">
        <f t="shared" si="57"/>
        <v>22.6</v>
      </c>
      <c r="BG22" s="13">
        <f t="shared" si="52"/>
        <v>650.29999999999995</v>
      </c>
      <c r="BH22" s="13">
        <f t="shared" si="52"/>
        <v>579.70000000000005</v>
      </c>
      <c r="BI22" s="13">
        <f t="shared" si="52"/>
        <v>558.79999999999995</v>
      </c>
      <c r="BJ22" s="13">
        <f t="shared" si="52"/>
        <v>548</v>
      </c>
      <c r="BK22" s="13">
        <f t="shared" si="52"/>
        <v>441.8</v>
      </c>
      <c r="BL22" s="13">
        <f t="shared" si="52"/>
        <v>384.2</v>
      </c>
      <c r="BM22" s="13">
        <f>ROUND((BM12/15)+(BM17/450),1)</f>
        <v>308.89999999999998</v>
      </c>
      <c r="BN22" s="13">
        <f t="shared" ref="BN22:BQ24" si="58">ROUND((BN12/15)+(BN17/450),1)</f>
        <v>152.19999999999999</v>
      </c>
      <c r="BO22" s="13">
        <f t="shared" si="58"/>
        <v>144</v>
      </c>
      <c r="BP22" s="13">
        <f t="shared" si="58"/>
        <v>106.3</v>
      </c>
      <c r="BQ22" s="13">
        <f t="shared" si="58"/>
        <v>143.30000000000001</v>
      </c>
      <c r="BR22" s="93"/>
      <c r="BS22" s="13">
        <f t="shared" ref="BS22:DI24" si="59">ROUND((BS12/15)+(BS17/300),1)</f>
        <v>0.9</v>
      </c>
      <c r="BT22" s="13">
        <f>ROUND((BT12/15)+(BT17/450),1)</f>
        <v>2.2999999999999998</v>
      </c>
      <c r="BU22" s="13">
        <f t="shared" ref="BU22:BX24" si="60">ROUND((BU12/15)+(BU17/450),1)</f>
        <v>2.4</v>
      </c>
      <c r="BV22" s="13">
        <f t="shared" si="60"/>
        <v>4</v>
      </c>
      <c r="BW22" s="13">
        <f t="shared" si="60"/>
        <v>1.4</v>
      </c>
      <c r="BX22" s="13">
        <f t="shared" si="60"/>
        <v>1.3</v>
      </c>
      <c r="BY22" s="93"/>
      <c r="BZ22" s="13">
        <f t="shared" si="59"/>
        <v>0</v>
      </c>
      <c r="CA22" s="13">
        <f>ROUND((CA12/15)+(CA17/450),1)</f>
        <v>0</v>
      </c>
      <c r="CB22" s="13">
        <f t="shared" ref="CB22:CE24" si="61">ROUND((CB12/15)+(CB17/450),1)</f>
        <v>0</v>
      </c>
      <c r="CC22" s="13">
        <f t="shared" si="61"/>
        <v>0</v>
      </c>
      <c r="CD22" s="13">
        <f t="shared" si="61"/>
        <v>0</v>
      </c>
      <c r="CE22" s="13">
        <f t="shared" si="61"/>
        <v>0</v>
      </c>
      <c r="CF22" s="93"/>
      <c r="CG22" s="13">
        <f t="shared" si="59"/>
        <v>4.5999999999999996</v>
      </c>
      <c r="CH22" s="13">
        <f>ROUND((CH12/15)+(CH17/450),1)</f>
        <v>0.5</v>
      </c>
      <c r="CI22" s="13">
        <f t="shared" ref="CI22:CL24" si="62">ROUND((CI12/15)+(CI17/450),1)</f>
        <v>0</v>
      </c>
      <c r="CJ22" s="13">
        <f t="shared" si="62"/>
        <v>0.7</v>
      </c>
      <c r="CK22" s="13">
        <f t="shared" si="62"/>
        <v>0.4</v>
      </c>
      <c r="CL22" s="13">
        <f t="shared" si="62"/>
        <v>0.6</v>
      </c>
      <c r="CM22" s="93"/>
      <c r="CN22" s="13">
        <f t="shared" si="59"/>
        <v>3.2</v>
      </c>
      <c r="CO22" s="13">
        <f>ROUND((CO12/15)+(CO17/450),1)</f>
        <v>2.4</v>
      </c>
      <c r="CP22" s="13">
        <f t="shared" ref="CP22:CS24" si="63">ROUND((CP12/15)+(CP17/450),1)</f>
        <v>2.9</v>
      </c>
      <c r="CQ22" s="13">
        <f t="shared" si="63"/>
        <v>3.4</v>
      </c>
      <c r="CR22" s="13">
        <f t="shared" si="63"/>
        <v>0.4</v>
      </c>
      <c r="CS22" s="13">
        <f t="shared" si="63"/>
        <v>2.1</v>
      </c>
      <c r="CT22" s="93"/>
      <c r="CU22" s="13">
        <f t="shared" si="59"/>
        <v>3.3</v>
      </c>
      <c r="CV22" s="13">
        <f>ROUND((CV12/15)+(CV17/450),1)</f>
        <v>1.2</v>
      </c>
      <c r="CW22" s="13">
        <f t="shared" ref="CW22:CZ24" si="64">ROUND((CW12/15)+(CW17/450),1)</f>
        <v>0.7</v>
      </c>
      <c r="CX22" s="13">
        <f t="shared" si="64"/>
        <v>0.4</v>
      </c>
      <c r="CY22" s="13">
        <f t="shared" si="64"/>
        <v>1.2</v>
      </c>
      <c r="CZ22" s="13">
        <f t="shared" si="64"/>
        <v>3.6</v>
      </c>
      <c r="DA22" s="93"/>
      <c r="DB22" s="13">
        <f t="shared" si="59"/>
        <v>0.1</v>
      </c>
      <c r="DC22" s="13">
        <f>ROUND((DC12/15)+(DC17/450),1)</f>
        <v>0.4</v>
      </c>
      <c r="DD22" s="13">
        <f t="shared" ref="DD22:DG24" si="65">ROUND((DD12/15)+(DD17/450),1)</f>
        <v>0.5</v>
      </c>
      <c r="DE22" s="13">
        <f t="shared" si="65"/>
        <v>0.3</v>
      </c>
      <c r="DF22" s="13">
        <f t="shared" si="65"/>
        <v>0.6</v>
      </c>
      <c r="DG22" s="13">
        <f t="shared" si="65"/>
        <v>0.5</v>
      </c>
      <c r="DH22" s="93"/>
      <c r="DI22" s="13">
        <f t="shared" si="59"/>
        <v>1.5</v>
      </c>
      <c r="DJ22" s="13">
        <f>ROUND((DJ12/15)+(DJ17/450),1)</f>
        <v>3.6</v>
      </c>
      <c r="DK22" s="13">
        <f t="shared" ref="DK22:DN24" si="66">ROUND((DK12/15)+(DK17/450),1)</f>
        <v>0.4</v>
      </c>
      <c r="DL22" s="13">
        <f t="shared" si="66"/>
        <v>0</v>
      </c>
      <c r="DM22" s="13">
        <f t="shared" si="66"/>
        <v>0</v>
      </c>
      <c r="DN22" s="13">
        <f t="shared" si="66"/>
        <v>0.3</v>
      </c>
      <c r="DO22" s="109"/>
    </row>
    <row r="23" spans="2:119" x14ac:dyDescent="0.25">
      <c r="B23" s="169"/>
      <c r="C23" s="18" t="s">
        <v>6</v>
      </c>
      <c r="D23" s="18">
        <f t="shared" si="49"/>
        <v>350.5</v>
      </c>
      <c r="E23" s="18">
        <f t="shared" si="49"/>
        <v>415.20000000000005</v>
      </c>
      <c r="F23" s="18">
        <f t="shared" si="49"/>
        <v>411.7</v>
      </c>
      <c r="G23" s="18">
        <f t="shared" si="49"/>
        <v>456.30000000000007</v>
      </c>
      <c r="H23" s="18">
        <f t="shared" si="49"/>
        <v>501.49999999999994</v>
      </c>
      <c r="I23" s="18">
        <f t="shared" si="49"/>
        <v>466.90000000000009</v>
      </c>
      <c r="J23" s="13">
        <f t="shared" ref="J23:K23" si="67">ROUND((J13/15)+(J18/450),1)</f>
        <v>306</v>
      </c>
      <c r="K23" s="13">
        <f t="shared" si="67"/>
        <v>294.2</v>
      </c>
      <c r="L23" s="13">
        <f t="shared" ref="L23:M23" si="68">ROUND((L13/15)+(L18/450),1)</f>
        <v>548.29999999999995</v>
      </c>
      <c r="M23" s="13">
        <f t="shared" si="68"/>
        <v>308.89999999999998</v>
      </c>
      <c r="N23" s="13">
        <f t="shared" ref="N23" si="69">ROUND((N13/15)+(N18/450),1)</f>
        <v>305.89999999999998</v>
      </c>
      <c r="O23" s="13">
        <f t="shared" ref="O23:AD25" si="70">ROUND((O13/15)+(O18/300),1)</f>
        <v>266.5</v>
      </c>
      <c r="P23" s="13">
        <f t="shared" si="70"/>
        <v>288.60000000000002</v>
      </c>
      <c r="Q23" s="13">
        <f t="shared" si="70"/>
        <v>307.3</v>
      </c>
      <c r="R23" s="13">
        <f t="shared" si="70"/>
        <v>163.4</v>
      </c>
      <c r="S23" s="13">
        <f t="shared" si="70"/>
        <v>238.7</v>
      </c>
      <c r="T23" s="13">
        <f t="shared" si="70"/>
        <v>228.2</v>
      </c>
      <c r="U23" s="13">
        <f t="shared" ref="U23:V23" si="71">ROUND((U13/15)+(U18/450),1)</f>
        <v>61.7</v>
      </c>
      <c r="V23" s="13">
        <f t="shared" si="71"/>
        <v>48.5</v>
      </c>
      <c r="W23" s="13">
        <f t="shared" ref="W23:X23" si="72">ROUND((W13/15)+(W18/450),1)</f>
        <v>116</v>
      </c>
      <c r="X23" s="13">
        <f t="shared" si="72"/>
        <v>44.8</v>
      </c>
      <c r="Y23" s="13">
        <f t="shared" ref="Y23" si="73">ROUND((Y13/15)+(Y18/450),1)</f>
        <v>32.9</v>
      </c>
      <c r="Z23" s="13">
        <f t="shared" si="70"/>
        <v>16.5</v>
      </c>
      <c r="AA23" s="13">
        <f t="shared" si="70"/>
        <v>8.1999999999999993</v>
      </c>
      <c r="AB23" s="13">
        <f t="shared" si="70"/>
        <v>23.7</v>
      </c>
      <c r="AC23" s="13">
        <f t="shared" si="70"/>
        <v>205.3</v>
      </c>
      <c r="AD23" s="13">
        <f t="shared" si="70"/>
        <v>202.7</v>
      </c>
      <c r="AE23" s="13">
        <f t="shared" si="52"/>
        <v>181.9</v>
      </c>
      <c r="AF23" s="13">
        <f t="shared" ref="AF23:AG23" si="74">ROUND((AF13/15)+(AF18/450),1)</f>
        <v>148.9</v>
      </c>
      <c r="AG23" s="13">
        <f t="shared" si="74"/>
        <v>167.7</v>
      </c>
      <c r="AH23" s="13">
        <f t="shared" si="55"/>
        <v>288</v>
      </c>
      <c r="AI23" s="13">
        <f t="shared" si="55"/>
        <v>162.69999999999999</v>
      </c>
      <c r="AJ23" s="13">
        <f t="shared" si="55"/>
        <v>193.7</v>
      </c>
      <c r="AK23" s="13">
        <f t="shared" si="52"/>
        <v>0</v>
      </c>
      <c r="AL23" s="13">
        <f t="shared" si="52"/>
        <v>0</v>
      </c>
      <c r="AM23" s="13">
        <f t="shared" si="52"/>
        <v>0</v>
      </c>
      <c r="AN23" s="13">
        <f t="shared" si="52"/>
        <v>1.2</v>
      </c>
      <c r="AO23" s="13">
        <f t="shared" si="52"/>
        <v>1.4</v>
      </c>
      <c r="AP23" s="13">
        <f t="shared" si="52"/>
        <v>0</v>
      </c>
      <c r="AQ23" s="13">
        <f t="shared" ref="AQ23:AR23" si="75">ROUND((AQ13/15)+(AQ18/450),1)</f>
        <v>45.9</v>
      </c>
      <c r="AR23" s="13">
        <f t="shared" si="75"/>
        <v>44</v>
      </c>
      <c r="AS23" s="13">
        <f t="shared" si="56"/>
        <v>118.1</v>
      </c>
      <c r="AT23" s="13">
        <f t="shared" si="56"/>
        <v>81.7</v>
      </c>
      <c r="AU23" s="13">
        <f t="shared" si="56"/>
        <v>61.4</v>
      </c>
      <c r="AV23" s="13">
        <f t="shared" si="52"/>
        <v>67.5</v>
      </c>
      <c r="AW23" s="13">
        <f t="shared" si="52"/>
        <v>118.4</v>
      </c>
      <c r="AX23" s="13">
        <f t="shared" si="52"/>
        <v>80.7</v>
      </c>
      <c r="AY23" s="13">
        <f t="shared" si="52"/>
        <v>86.4</v>
      </c>
      <c r="AZ23" s="13">
        <f t="shared" si="52"/>
        <v>58.7</v>
      </c>
      <c r="BA23" s="13">
        <f t="shared" si="52"/>
        <v>52.5</v>
      </c>
      <c r="BB23" s="13">
        <f t="shared" ref="BB23:BC23" si="76">ROUND((BB13/15)+(BB18/450),1)</f>
        <v>47.7</v>
      </c>
      <c r="BC23" s="13">
        <f t="shared" si="76"/>
        <v>34</v>
      </c>
      <c r="BD23" s="13">
        <f t="shared" si="57"/>
        <v>19.3</v>
      </c>
      <c r="BE23" s="13">
        <f t="shared" si="57"/>
        <v>19.7</v>
      </c>
      <c r="BF23" s="13">
        <f t="shared" si="57"/>
        <v>17.3</v>
      </c>
      <c r="BG23" s="13">
        <f t="shared" si="52"/>
        <v>0</v>
      </c>
      <c r="BH23" s="13">
        <f t="shared" si="52"/>
        <v>0</v>
      </c>
      <c r="BI23" s="13">
        <f t="shared" si="52"/>
        <v>0</v>
      </c>
      <c r="BJ23" s="13">
        <f t="shared" si="52"/>
        <v>0</v>
      </c>
      <c r="BK23" s="13">
        <f t="shared" si="52"/>
        <v>0</v>
      </c>
      <c r="BL23" s="13">
        <f t="shared" si="52"/>
        <v>2.2000000000000002</v>
      </c>
      <c r="BM23" s="13">
        <f t="shared" ref="BM23:BN23" si="77">ROUND((BM13/15)+(BM18/450),1)</f>
        <v>0</v>
      </c>
      <c r="BN23" s="13">
        <f t="shared" si="77"/>
        <v>0</v>
      </c>
      <c r="BO23" s="13">
        <f t="shared" si="58"/>
        <v>2.9</v>
      </c>
      <c r="BP23" s="13">
        <f t="shared" si="58"/>
        <v>0</v>
      </c>
      <c r="BQ23" s="13">
        <f t="shared" si="58"/>
        <v>0</v>
      </c>
      <c r="BR23" s="93"/>
      <c r="BS23" s="13">
        <f t="shared" si="59"/>
        <v>0.1</v>
      </c>
      <c r="BT23" s="13">
        <f t="shared" ref="BT23:BU23" si="78">ROUND((BT13/15)+(BT18/450),1)</f>
        <v>0</v>
      </c>
      <c r="BU23" s="13">
        <f t="shared" si="78"/>
        <v>0</v>
      </c>
      <c r="BV23" s="13">
        <f t="shared" si="60"/>
        <v>0</v>
      </c>
      <c r="BW23" s="13">
        <f t="shared" si="60"/>
        <v>0</v>
      </c>
      <c r="BX23" s="13">
        <f t="shared" si="60"/>
        <v>0</v>
      </c>
      <c r="BY23" s="93"/>
      <c r="BZ23" s="13">
        <f t="shared" si="59"/>
        <v>0</v>
      </c>
      <c r="CA23" s="13">
        <f t="shared" ref="CA23:CB23" si="79">ROUND((CA13/15)+(CA18/450),1)</f>
        <v>0</v>
      </c>
      <c r="CB23" s="13">
        <f t="shared" si="79"/>
        <v>0</v>
      </c>
      <c r="CC23" s="13">
        <f t="shared" si="61"/>
        <v>0</v>
      </c>
      <c r="CD23" s="13">
        <f t="shared" si="61"/>
        <v>0</v>
      </c>
      <c r="CE23" s="13">
        <f t="shared" si="61"/>
        <v>0</v>
      </c>
      <c r="CF23" s="93"/>
      <c r="CG23" s="13">
        <f t="shared" si="59"/>
        <v>0.1</v>
      </c>
      <c r="CH23" s="13">
        <f t="shared" ref="CH23:CI23" si="80">ROUND((CH13/15)+(CH18/450),1)</f>
        <v>0</v>
      </c>
      <c r="CI23" s="13">
        <f t="shared" si="80"/>
        <v>0</v>
      </c>
      <c r="CJ23" s="13">
        <f t="shared" si="62"/>
        <v>0</v>
      </c>
      <c r="CK23" s="13">
        <f t="shared" si="62"/>
        <v>0</v>
      </c>
      <c r="CL23" s="13">
        <f t="shared" si="62"/>
        <v>0</v>
      </c>
      <c r="CM23" s="93"/>
      <c r="CN23" s="13">
        <f t="shared" si="59"/>
        <v>0.6</v>
      </c>
      <c r="CO23" s="13">
        <f t="shared" ref="CO23:CP23" si="81">ROUND((CO13/15)+(CO18/450),1)</f>
        <v>0.2</v>
      </c>
      <c r="CP23" s="13">
        <f t="shared" si="81"/>
        <v>0</v>
      </c>
      <c r="CQ23" s="13">
        <f t="shared" si="63"/>
        <v>0.1</v>
      </c>
      <c r="CR23" s="13">
        <f t="shared" si="63"/>
        <v>0</v>
      </c>
      <c r="CS23" s="13">
        <f t="shared" si="63"/>
        <v>0.1</v>
      </c>
      <c r="CT23" s="93"/>
      <c r="CU23" s="13">
        <f t="shared" si="59"/>
        <v>0.8</v>
      </c>
      <c r="CV23" s="13">
        <f t="shared" ref="CV23:CW23" si="82">ROUND((CV13/15)+(CV18/450),1)</f>
        <v>1.3</v>
      </c>
      <c r="CW23" s="13">
        <f t="shared" si="82"/>
        <v>0</v>
      </c>
      <c r="CX23" s="13">
        <f t="shared" si="64"/>
        <v>1.2</v>
      </c>
      <c r="CY23" s="13">
        <f t="shared" si="64"/>
        <v>0</v>
      </c>
      <c r="CZ23" s="13">
        <f t="shared" si="64"/>
        <v>0.4</v>
      </c>
      <c r="DA23" s="93"/>
      <c r="DB23" s="13">
        <f t="shared" si="59"/>
        <v>0.4</v>
      </c>
      <c r="DC23" s="13">
        <f t="shared" ref="DC23:DD23" si="83">ROUND((DC13/15)+(DC18/450),1)</f>
        <v>0.3</v>
      </c>
      <c r="DD23" s="13">
        <f t="shared" si="83"/>
        <v>0</v>
      </c>
      <c r="DE23" s="13">
        <f t="shared" si="65"/>
        <v>0</v>
      </c>
      <c r="DF23" s="13">
        <f t="shared" si="65"/>
        <v>0</v>
      </c>
      <c r="DG23" s="13">
        <f t="shared" si="65"/>
        <v>0</v>
      </c>
      <c r="DH23" s="93"/>
      <c r="DI23" s="13">
        <f t="shared" si="59"/>
        <v>0.1</v>
      </c>
      <c r="DJ23" s="13">
        <f t="shared" ref="DJ23:DK24" si="84">ROUND((DJ13/15)+(DJ18/450),1)</f>
        <v>0</v>
      </c>
      <c r="DK23" s="13">
        <f t="shared" si="84"/>
        <v>0</v>
      </c>
      <c r="DL23" s="13">
        <f t="shared" si="66"/>
        <v>2.7</v>
      </c>
      <c r="DM23" s="13">
        <f t="shared" si="66"/>
        <v>0</v>
      </c>
      <c r="DN23" s="13">
        <f t="shared" si="66"/>
        <v>0</v>
      </c>
      <c r="DO23" s="109"/>
    </row>
    <row r="24" spans="2:119" x14ac:dyDescent="0.25">
      <c r="B24" s="169"/>
      <c r="C24" s="18" t="s">
        <v>7</v>
      </c>
      <c r="D24" s="18">
        <f t="shared" si="49"/>
        <v>1374.5</v>
      </c>
      <c r="E24" s="18">
        <f t="shared" si="49"/>
        <v>1602</v>
      </c>
      <c r="F24" s="18">
        <f t="shared" si="49"/>
        <v>1484.7</v>
      </c>
      <c r="G24" s="18">
        <f t="shared" si="49"/>
        <v>1617.3000000000002</v>
      </c>
      <c r="H24" s="18">
        <f t="shared" si="49"/>
        <v>1602.4999999999998</v>
      </c>
      <c r="I24" s="18">
        <f t="shared" si="49"/>
        <v>1697</v>
      </c>
      <c r="J24" s="13">
        <f t="shared" ref="J24:K24" si="85">ROUND((J14/15)+(J19/450),1)</f>
        <v>1411.3</v>
      </c>
      <c r="K24" s="13">
        <f t="shared" si="85"/>
        <v>1853.4</v>
      </c>
      <c r="L24" s="13">
        <f t="shared" ref="L24:M24" si="86">ROUND((L14/15)+(L19/450),1)</f>
        <v>1506.7</v>
      </c>
      <c r="M24" s="13">
        <f t="shared" si="86"/>
        <v>1791.9</v>
      </c>
      <c r="N24" s="13">
        <f t="shared" ref="N24" si="87">ROUND((N14/15)+(N19/450),1)</f>
        <v>1940.9</v>
      </c>
      <c r="O24" s="13">
        <f t="shared" si="70"/>
        <v>6</v>
      </c>
      <c r="P24" s="13">
        <f t="shared" ref="P24:BL25" si="88">ROUND((P14/15)+(P19/300),1)</f>
        <v>53.5</v>
      </c>
      <c r="Q24" s="13">
        <f t="shared" si="88"/>
        <v>68.900000000000006</v>
      </c>
      <c r="R24" s="13">
        <f t="shared" si="88"/>
        <v>159.69999999999999</v>
      </c>
      <c r="S24" s="13">
        <f t="shared" si="88"/>
        <v>187.1</v>
      </c>
      <c r="T24" s="13">
        <f t="shared" si="88"/>
        <v>230.1</v>
      </c>
      <c r="U24" s="13">
        <f t="shared" ref="U24:V24" si="89">ROUND((U14/15)+(U19/450),1)</f>
        <v>171.9</v>
      </c>
      <c r="V24" s="13">
        <f t="shared" si="89"/>
        <v>196.8</v>
      </c>
      <c r="W24" s="13">
        <f t="shared" ref="W24:X24" si="90">ROUND((W14/15)+(W19/450),1)</f>
        <v>162.5</v>
      </c>
      <c r="X24" s="13">
        <f t="shared" si="90"/>
        <v>254</v>
      </c>
      <c r="Y24" s="13">
        <f t="shared" ref="Y24" si="91">ROUND((Y14/15)+(Y19/450),1)</f>
        <v>291.39999999999998</v>
      </c>
      <c r="Z24" s="13">
        <f t="shared" si="88"/>
        <v>1358.2</v>
      </c>
      <c r="AA24" s="13">
        <f t="shared" si="88"/>
        <v>1548.5</v>
      </c>
      <c r="AB24" s="13">
        <f t="shared" si="88"/>
        <v>1415.8</v>
      </c>
      <c r="AC24" s="13">
        <f t="shared" si="88"/>
        <v>1433.2</v>
      </c>
      <c r="AD24" s="13">
        <f t="shared" si="88"/>
        <v>1388.3</v>
      </c>
      <c r="AE24" s="13">
        <f t="shared" si="88"/>
        <v>1421</v>
      </c>
      <c r="AF24" s="13">
        <f t="shared" ref="AF24:AG24" si="92">ROUND((AF14/15)+(AF19/450),1)</f>
        <v>1176.7</v>
      </c>
      <c r="AG24" s="13">
        <f t="shared" si="92"/>
        <v>1506</v>
      </c>
      <c r="AH24" s="13">
        <f t="shared" si="55"/>
        <v>1261.7</v>
      </c>
      <c r="AI24" s="13">
        <f t="shared" si="55"/>
        <v>1374.6</v>
      </c>
      <c r="AJ24" s="13">
        <f t="shared" si="55"/>
        <v>1435</v>
      </c>
      <c r="AK24" s="13">
        <f t="shared" si="88"/>
        <v>3.8</v>
      </c>
      <c r="AL24" s="13">
        <f t="shared" si="88"/>
        <v>0</v>
      </c>
      <c r="AM24" s="13">
        <f t="shared" si="88"/>
        <v>0</v>
      </c>
      <c r="AN24" s="13">
        <f t="shared" si="88"/>
        <v>24</v>
      </c>
      <c r="AO24" s="13">
        <f t="shared" si="88"/>
        <v>25.8</v>
      </c>
      <c r="AP24" s="13">
        <f t="shared" si="88"/>
        <v>35.9</v>
      </c>
      <c r="AQ24" s="13">
        <f t="shared" ref="AQ24:AR24" si="93">ROUND((AQ14/15)+(AQ19/450),1)</f>
        <v>62.6</v>
      </c>
      <c r="AR24" s="13">
        <f t="shared" si="93"/>
        <v>98.6</v>
      </c>
      <c r="AS24" s="13">
        <f t="shared" si="56"/>
        <v>75.8</v>
      </c>
      <c r="AT24" s="13">
        <f t="shared" si="56"/>
        <v>129.80000000000001</v>
      </c>
      <c r="AU24" s="13">
        <f t="shared" si="56"/>
        <v>164.5</v>
      </c>
      <c r="AV24" s="13">
        <f t="shared" si="88"/>
        <v>6.5</v>
      </c>
      <c r="AW24" s="13">
        <f t="shared" si="88"/>
        <v>0</v>
      </c>
      <c r="AX24" s="13">
        <f t="shared" si="88"/>
        <v>0</v>
      </c>
      <c r="AY24" s="13">
        <f t="shared" si="88"/>
        <v>0.4</v>
      </c>
      <c r="AZ24" s="13">
        <f t="shared" si="88"/>
        <v>1.3</v>
      </c>
      <c r="BA24" s="13">
        <f t="shared" si="88"/>
        <v>0.4</v>
      </c>
      <c r="BB24" s="13">
        <f t="shared" ref="BB24:BC24" si="94">ROUND((BB14/15)+(BB19/450),1)</f>
        <v>0</v>
      </c>
      <c r="BC24" s="13">
        <f t="shared" si="94"/>
        <v>30.6</v>
      </c>
      <c r="BD24" s="13">
        <f t="shared" si="57"/>
        <v>6.4</v>
      </c>
      <c r="BE24" s="13">
        <f t="shared" si="57"/>
        <v>33</v>
      </c>
      <c r="BF24" s="13">
        <f t="shared" si="57"/>
        <v>49.3</v>
      </c>
      <c r="BG24" s="13">
        <f t="shared" si="88"/>
        <v>0</v>
      </c>
      <c r="BH24" s="13">
        <f t="shared" si="88"/>
        <v>0</v>
      </c>
      <c r="BI24" s="13">
        <f t="shared" si="88"/>
        <v>0</v>
      </c>
      <c r="BJ24" s="13">
        <f t="shared" si="88"/>
        <v>0</v>
      </c>
      <c r="BK24" s="13">
        <f t="shared" si="88"/>
        <v>0</v>
      </c>
      <c r="BL24" s="13">
        <f t="shared" si="88"/>
        <v>0</v>
      </c>
      <c r="BM24" s="13">
        <f t="shared" ref="BM24:BN24" si="95">ROUND((BM14/15)+(BM19/450),1)</f>
        <v>0</v>
      </c>
      <c r="BN24" s="13">
        <f t="shared" si="95"/>
        <v>21.3</v>
      </c>
      <c r="BO24" s="13">
        <f t="shared" si="58"/>
        <v>0</v>
      </c>
      <c r="BP24" s="13">
        <f t="shared" si="58"/>
        <v>0</v>
      </c>
      <c r="BQ24" s="13">
        <f t="shared" si="58"/>
        <v>0</v>
      </c>
      <c r="BR24" s="93"/>
      <c r="BS24" s="13">
        <f t="shared" si="59"/>
        <v>4.8</v>
      </c>
      <c r="BT24" s="13">
        <f t="shared" ref="BT24:BU24" si="96">ROUND((BT14/15)+(BT19/450),1)</f>
        <v>0</v>
      </c>
      <c r="BU24" s="13">
        <f t="shared" si="96"/>
        <v>0</v>
      </c>
      <c r="BV24" s="13">
        <f t="shared" si="60"/>
        <v>0</v>
      </c>
      <c r="BW24" s="13">
        <f t="shared" si="60"/>
        <v>0.1</v>
      </c>
      <c r="BX24" s="13">
        <f t="shared" si="60"/>
        <v>0.2</v>
      </c>
      <c r="BY24" s="93"/>
      <c r="BZ24" s="13">
        <f t="shared" si="59"/>
        <v>4.8</v>
      </c>
      <c r="CA24" s="13">
        <f t="shared" ref="CA24:CB24" si="97">ROUND((CA14/15)+(CA19/450),1)</f>
        <v>0</v>
      </c>
      <c r="CB24" s="13">
        <f t="shared" si="97"/>
        <v>0</v>
      </c>
      <c r="CC24" s="13">
        <f t="shared" si="61"/>
        <v>0</v>
      </c>
      <c r="CD24" s="13">
        <f t="shared" si="61"/>
        <v>0</v>
      </c>
      <c r="CE24" s="13">
        <f t="shared" si="61"/>
        <v>0</v>
      </c>
      <c r="CF24" s="93"/>
      <c r="CG24" s="13">
        <f t="shared" si="59"/>
        <v>0</v>
      </c>
      <c r="CH24" s="13">
        <f t="shared" ref="CH24:CI24" si="98">ROUND((CH14/15)+(CH19/450),1)</f>
        <v>0</v>
      </c>
      <c r="CI24" s="13">
        <f t="shared" si="98"/>
        <v>0</v>
      </c>
      <c r="CJ24" s="13">
        <f t="shared" si="62"/>
        <v>0</v>
      </c>
      <c r="CK24" s="13">
        <f t="shared" si="62"/>
        <v>0.1</v>
      </c>
      <c r="CL24" s="13">
        <f t="shared" si="62"/>
        <v>0</v>
      </c>
      <c r="CM24" s="93"/>
      <c r="CN24" s="13">
        <f t="shared" si="59"/>
        <v>0</v>
      </c>
      <c r="CO24" s="13">
        <f t="shared" ref="CO24:CP24" si="99">ROUND((CO14/15)+(CO19/450),1)</f>
        <v>0</v>
      </c>
      <c r="CP24" s="13">
        <f t="shared" si="99"/>
        <v>0</v>
      </c>
      <c r="CQ24" s="13">
        <f t="shared" si="63"/>
        <v>0.1</v>
      </c>
      <c r="CR24" s="13">
        <f t="shared" si="63"/>
        <v>0</v>
      </c>
      <c r="CS24" s="13">
        <f t="shared" si="63"/>
        <v>0.1</v>
      </c>
      <c r="CT24" s="93"/>
      <c r="CU24" s="13">
        <f t="shared" si="59"/>
        <v>0</v>
      </c>
      <c r="CV24" s="13">
        <f t="shared" ref="CV24:CW24" si="100">ROUND((CV14/15)+(CV19/450),1)</f>
        <v>0</v>
      </c>
      <c r="CW24" s="13">
        <f t="shared" si="100"/>
        <v>0</v>
      </c>
      <c r="CX24" s="13">
        <f t="shared" si="64"/>
        <v>0.1</v>
      </c>
      <c r="CY24" s="13">
        <f t="shared" si="64"/>
        <v>0.2</v>
      </c>
      <c r="CZ24" s="13">
        <f t="shared" si="64"/>
        <v>0</v>
      </c>
      <c r="DA24" s="93"/>
      <c r="DB24" s="13">
        <f t="shared" si="59"/>
        <v>0</v>
      </c>
      <c r="DC24" s="13">
        <f t="shared" ref="DC24:DD24" si="101">ROUND((DC14/15)+(DC19/450),1)</f>
        <v>0</v>
      </c>
      <c r="DD24" s="13">
        <f t="shared" si="101"/>
        <v>0</v>
      </c>
      <c r="DE24" s="13">
        <f t="shared" si="65"/>
        <v>0.1</v>
      </c>
      <c r="DF24" s="13">
        <f t="shared" si="65"/>
        <v>0.1</v>
      </c>
      <c r="DG24" s="13">
        <f t="shared" si="65"/>
        <v>0.1</v>
      </c>
      <c r="DH24" s="93"/>
      <c r="DI24" s="13">
        <f t="shared" si="59"/>
        <v>0</v>
      </c>
      <c r="DJ24" s="13">
        <f t="shared" si="84"/>
        <v>0</v>
      </c>
      <c r="DK24" s="13">
        <f t="shared" si="84"/>
        <v>0</v>
      </c>
      <c r="DL24" s="13">
        <f t="shared" si="66"/>
        <v>0</v>
      </c>
      <c r="DM24" s="13">
        <f t="shared" si="66"/>
        <v>0</v>
      </c>
      <c r="DN24" s="13">
        <f t="shared" si="66"/>
        <v>0.3</v>
      </c>
      <c r="DO24" s="109"/>
    </row>
    <row r="25" spans="2:119" x14ac:dyDescent="0.25">
      <c r="B25" s="169"/>
      <c r="C25" s="11" t="s">
        <v>8</v>
      </c>
      <c r="D25" s="18">
        <f t="shared" ref="D25:I25" si="102">SUMIF($Q$6:$FO$6,D$6,$Q25:$FO25)</f>
        <v>6482.9999999999991</v>
      </c>
      <c r="E25" s="18">
        <f t="shared" si="102"/>
        <v>6264.9</v>
      </c>
      <c r="F25" s="18">
        <f t="shared" si="102"/>
        <v>6851.9</v>
      </c>
      <c r="G25" s="18">
        <f t="shared" si="102"/>
        <v>7142.3</v>
      </c>
      <c r="H25" s="18">
        <f t="shared" si="102"/>
        <v>6696.6</v>
      </c>
      <c r="I25" s="18">
        <f t="shared" si="102"/>
        <v>6571.0000000000018</v>
      </c>
      <c r="J25" s="13">
        <f t="shared" ref="J25:K25" si="103">SUM(J22:J24)</f>
        <v>5749.3</v>
      </c>
      <c r="K25" s="13">
        <f t="shared" si="103"/>
        <v>5409.7999999999993</v>
      </c>
      <c r="L25" s="13">
        <f t="shared" ref="L25:M25" si="104">SUM(L22:L24)</f>
        <v>5472.0999999999995</v>
      </c>
      <c r="M25" s="13">
        <f t="shared" si="104"/>
        <v>5437.6</v>
      </c>
      <c r="N25" s="13">
        <f t="shared" ref="N25" si="105">SUM(N22:N24)</f>
        <v>5753.2000000000007</v>
      </c>
      <c r="O25" s="13">
        <f t="shared" si="70"/>
        <v>977.6</v>
      </c>
      <c r="P25" s="13">
        <f t="shared" si="88"/>
        <v>975.8</v>
      </c>
      <c r="Q25" s="13">
        <f t="shared" si="88"/>
        <v>947.5</v>
      </c>
      <c r="R25" s="13">
        <f t="shared" si="88"/>
        <v>871.4</v>
      </c>
      <c r="S25" s="13">
        <f t="shared" si="88"/>
        <v>913.8</v>
      </c>
      <c r="T25" s="13">
        <f>SUM(T22:T24)</f>
        <v>892.6</v>
      </c>
      <c r="U25" s="13">
        <f t="shared" ref="U25:V25" si="106">SUM(U22:U24)</f>
        <v>641.6</v>
      </c>
      <c r="V25" s="13">
        <f t="shared" si="106"/>
        <v>609.90000000000009</v>
      </c>
      <c r="W25" s="13">
        <f t="shared" ref="W25:X25" si="107">SUM(W22:W24)</f>
        <v>639.6</v>
      </c>
      <c r="X25" s="13">
        <f t="shared" si="107"/>
        <v>633.20000000000005</v>
      </c>
      <c r="Y25" s="13">
        <f t="shared" ref="Y25" si="108">SUM(Y22:Y24)</f>
        <v>653</v>
      </c>
      <c r="Z25" s="13">
        <f t="shared" ref="Z25:CE25" si="109">SUM(Z22:Z24)</f>
        <v>4678.2</v>
      </c>
      <c r="AA25" s="13">
        <f t="shared" si="109"/>
        <v>4564.6000000000004</v>
      </c>
      <c r="AB25" s="13">
        <f t="shared" si="109"/>
        <v>4380.5999999999995</v>
      </c>
      <c r="AC25" s="13">
        <f t="shared" si="109"/>
        <v>4655</v>
      </c>
      <c r="AD25" s="13">
        <f t="shared" si="109"/>
        <v>4435.3999999999996</v>
      </c>
      <c r="AE25" s="13">
        <f t="shared" si="109"/>
        <v>4404.8</v>
      </c>
      <c r="AF25" s="13">
        <f t="shared" si="109"/>
        <v>3901</v>
      </c>
      <c r="AG25" s="13">
        <f t="shared" si="109"/>
        <v>3693.2999999999997</v>
      </c>
      <c r="AH25" s="13">
        <f t="shared" si="109"/>
        <v>3711.8</v>
      </c>
      <c r="AI25" s="13">
        <f t="shared" si="109"/>
        <v>3628.2999999999997</v>
      </c>
      <c r="AJ25" s="13">
        <f t="shared" si="109"/>
        <v>3816.7999999999997</v>
      </c>
      <c r="AK25" s="13">
        <f t="shared" si="109"/>
        <v>930.09999999999991</v>
      </c>
      <c r="AL25" s="13">
        <f t="shared" si="109"/>
        <v>884.7</v>
      </c>
      <c r="AM25" s="13">
        <f t="shared" si="109"/>
        <v>803.8</v>
      </c>
      <c r="AN25" s="13">
        <f t="shared" si="109"/>
        <v>850.30000000000007</v>
      </c>
      <c r="AO25" s="13">
        <f t="shared" si="109"/>
        <v>728.8</v>
      </c>
      <c r="AP25" s="13">
        <f t="shared" si="109"/>
        <v>671.8</v>
      </c>
      <c r="AQ25" s="13">
        <f t="shared" si="109"/>
        <v>757.7</v>
      </c>
      <c r="AR25" s="13">
        <f t="shared" si="109"/>
        <v>819.2</v>
      </c>
      <c r="AS25" s="13">
        <f t="shared" si="109"/>
        <v>914.69999999999993</v>
      </c>
      <c r="AT25" s="13">
        <f t="shared" si="109"/>
        <v>992.3</v>
      </c>
      <c r="AU25" s="13">
        <f t="shared" si="109"/>
        <v>1041.4000000000001</v>
      </c>
      <c r="AV25" s="13">
        <f t="shared" si="109"/>
        <v>224.4</v>
      </c>
      <c r="AW25" s="13">
        <f t="shared" si="109"/>
        <v>235.9</v>
      </c>
      <c r="AX25" s="13">
        <f t="shared" si="109"/>
        <v>161.19999999999999</v>
      </c>
      <c r="AY25" s="13">
        <f t="shared" si="109"/>
        <v>217.60000000000002</v>
      </c>
      <c r="AZ25" s="13">
        <f t="shared" si="109"/>
        <v>176.8</v>
      </c>
      <c r="BA25" s="13">
        <f t="shared" si="109"/>
        <v>190.1</v>
      </c>
      <c r="BB25" s="13">
        <f t="shared" si="109"/>
        <v>127.9</v>
      </c>
      <c r="BC25" s="13">
        <f t="shared" si="109"/>
        <v>106.69999999999999</v>
      </c>
      <c r="BD25" s="13">
        <f t="shared" si="109"/>
        <v>46</v>
      </c>
      <c r="BE25" s="13">
        <f t="shared" si="109"/>
        <v>73</v>
      </c>
      <c r="BF25" s="13">
        <f t="shared" si="109"/>
        <v>89.2</v>
      </c>
      <c r="BG25" s="13">
        <f t="shared" si="109"/>
        <v>650.29999999999995</v>
      </c>
      <c r="BH25" s="13">
        <f t="shared" si="109"/>
        <v>579.70000000000005</v>
      </c>
      <c r="BI25" s="13">
        <f t="shared" si="109"/>
        <v>558.79999999999995</v>
      </c>
      <c r="BJ25" s="13">
        <f t="shared" si="109"/>
        <v>548</v>
      </c>
      <c r="BK25" s="13">
        <f t="shared" si="109"/>
        <v>441.8</v>
      </c>
      <c r="BL25" s="13">
        <f t="shared" si="109"/>
        <v>386.4</v>
      </c>
      <c r="BM25" s="13">
        <f t="shared" si="109"/>
        <v>308.89999999999998</v>
      </c>
      <c r="BN25" s="13">
        <f t="shared" si="109"/>
        <v>173.5</v>
      </c>
      <c r="BO25" s="13">
        <f t="shared" si="109"/>
        <v>146.9</v>
      </c>
      <c r="BP25" s="13">
        <f t="shared" si="109"/>
        <v>106.3</v>
      </c>
      <c r="BQ25" s="13">
        <f t="shared" si="109"/>
        <v>143.30000000000001</v>
      </c>
      <c r="BR25" s="93">
        <f t="shared" ref="BR25" si="110">SUM(BR22:BR24)</f>
        <v>0</v>
      </c>
      <c r="BS25" s="13">
        <f t="shared" si="109"/>
        <v>5.8</v>
      </c>
      <c r="BT25" s="13">
        <f t="shared" si="109"/>
        <v>2.2999999999999998</v>
      </c>
      <c r="BU25" s="13">
        <f t="shared" si="109"/>
        <v>2.4</v>
      </c>
      <c r="BV25" s="13">
        <f t="shared" si="109"/>
        <v>4</v>
      </c>
      <c r="BW25" s="13">
        <f t="shared" si="109"/>
        <v>1.5</v>
      </c>
      <c r="BX25" s="13">
        <f t="shared" si="109"/>
        <v>1.5</v>
      </c>
      <c r="BY25" s="93">
        <f t="shared" ref="BY25" si="111">SUM(BY22:BY24)</f>
        <v>0</v>
      </c>
      <c r="BZ25" s="13">
        <f t="shared" si="109"/>
        <v>4.8</v>
      </c>
      <c r="CA25" s="13">
        <f t="shared" si="109"/>
        <v>0</v>
      </c>
      <c r="CB25" s="13">
        <f t="shared" si="109"/>
        <v>0</v>
      </c>
      <c r="CC25" s="13">
        <f t="shared" si="109"/>
        <v>0</v>
      </c>
      <c r="CD25" s="13">
        <f t="shared" si="109"/>
        <v>0</v>
      </c>
      <c r="CE25" s="13">
        <f t="shared" si="109"/>
        <v>0</v>
      </c>
      <c r="CF25" s="93">
        <f t="shared" ref="CF25" si="112">SUM(CF22:CF24)</f>
        <v>0</v>
      </c>
      <c r="CG25" s="13">
        <f t="shared" ref="CG25:DJ25" si="113">SUM(CG22:CG24)</f>
        <v>4.6999999999999993</v>
      </c>
      <c r="CH25" s="13">
        <f t="shared" ref="CH25:CL25" si="114">SUM(CH22:CH24)</f>
        <v>0.5</v>
      </c>
      <c r="CI25" s="13">
        <f t="shared" si="114"/>
        <v>0</v>
      </c>
      <c r="CJ25" s="13">
        <f t="shared" si="114"/>
        <v>0.7</v>
      </c>
      <c r="CK25" s="13">
        <f t="shared" si="114"/>
        <v>0.5</v>
      </c>
      <c r="CL25" s="13">
        <f t="shared" si="114"/>
        <v>0.6</v>
      </c>
      <c r="CM25" s="93">
        <f t="shared" ref="CM25" si="115">SUM(CM22:CM24)</f>
        <v>0</v>
      </c>
      <c r="CN25" s="13">
        <f t="shared" si="113"/>
        <v>3.8000000000000003</v>
      </c>
      <c r="CO25" s="13">
        <f t="shared" ref="CO25" si="116">SUM(CO22:CO24)</f>
        <v>2.6</v>
      </c>
      <c r="CP25" s="13">
        <f t="shared" ref="CP25:CS25" si="117">SUM(CP22:CP24)</f>
        <v>2.9</v>
      </c>
      <c r="CQ25" s="13">
        <f t="shared" si="117"/>
        <v>3.6</v>
      </c>
      <c r="CR25" s="13">
        <f t="shared" si="117"/>
        <v>0.4</v>
      </c>
      <c r="CS25" s="13">
        <f t="shared" si="117"/>
        <v>2.3000000000000003</v>
      </c>
      <c r="CT25" s="93">
        <f t="shared" ref="CT25" si="118">SUM(CT22:CT24)</f>
        <v>0</v>
      </c>
      <c r="CU25" s="13">
        <f t="shared" si="113"/>
        <v>4.0999999999999996</v>
      </c>
      <c r="CV25" s="13">
        <f t="shared" ref="CV25:CZ25" si="119">SUM(CV22:CV24)</f>
        <v>2.5</v>
      </c>
      <c r="CW25" s="13">
        <f t="shared" si="119"/>
        <v>0.7</v>
      </c>
      <c r="CX25" s="13">
        <f t="shared" si="119"/>
        <v>1.7000000000000002</v>
      </c>
      <c r="CY25" s="13">
        <f t="shared" si="119"/>
        <v>1.4</v>
      </c>
      <c r="CZ25" s="13">
        <f t="shared" si="119"/>
        <v>4</v>
      </c>
      <c r="DA25" s="93">
        <f t="shared" ref="DA25" si="120">SUM(DA22:DA24)</f>
        <v>0</v>
      </c>
      <c r="DB25" s="13">
        <f t="shared" si="113"/>
        <v>0.5</v>
      </c>
      <c r="DC25" s="13">
        <f t="shared" ref="DC25:DG25" si="121">SUM(DC22:DC24)</f>
        <v>0.7</v>
      </c>
      <c r="DD25" s="13">
        <f t="shared" si="121"/>
        <v>0.5</v>
      </c>
      <c r="DE25" s="13">
        <f t="shared" si="121"/>
        <v>0.4</v>
      </c>
      <c r="DF25" s="13">
        <f t="shared" si="121"/>
        <v>0.7</v>
      </c>
      <c r="DG25" s="13">
        <f t="shared" si="121"/>
        <v>0.6</v>
      </c>
      <c r="DH25" s="93">
        <f t="shared" ref="DH25" si="122">SUM(DH22:DH24)</f>
        <v>0</v>
      </c>
      <c r="DI25" s="13">
        <f t="shared" si="113"/>
        <v>1.6</v>
      </c>
      <c r="DJ25" s="13">
        <f t="shared" si="113"/>
        <v>3.6</v>
      </c>
      <c r="DK25" s="13">
        <f t="shared" ref="DK25:DN25" si="123">SUM(DK22:DK24)</f>
        <v>0.4</v>
      </c>
      <c r="DL25" s="13">
        <f t="shared" si="123"/>
        <v>2.7</v>
      </c>
      <c r="DM25" s="13">
        <f t="shared" si="123"/>
        <v>0</v>
      </c>
      <c r="DN25" s="13">
        <f t="shared" si="123"/>
        <v>0.6</v>
      </c>
      <c r="DO25" s="109"/>
    </row>
    <row r="26" spans="2:119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2:119" ht="54.75" customHeight="1" x14ac:dyDescent="0.25">
      <c r="B27" s="170" t="s">
        <v>93</v>
      </c>
      <c r="C27" s="53" t="s">
        <v>76</v>
      </c>
      <c r="D27" s="99">
        <f t="shared" ref="D27:N29" si="124">SUMIF($O$6:$FO$6,D$6,$O27:$FO27)</f>
        <v>1961</v>
      </c>
      <c r="E27" s="99">
        <f t="shared" si="124"/>
        <v>1728</v>
      </c>
      <c r="F27" s="99">
        <f t="shared" si="124"/>
        <v>1563</v>
      </c>
      <c r="G27" s="99">
        <f t="shared" si="124"/>
        <v>1763</v>
      </c>
      <c r="H27" s="99">
        <f t="shared" si="124"/>
        <v>1407</v>
      </c>
      <c r="I27" s="99">
        <f t="shared" si="124"/>
        <v>3560</v>
      </c>
      <c r="J27" s="99">
        <f t="shared" si="124"/>
        <v>3114</v>
      </c>
      <c r="K27" s="99">
        <f t="shared" si="124"/>
        <v>3058</v>
      </c>
      <c r="L27" s="99">
        <f t="shared" si="124"/>
        <v>3063</v>
      </c>
      <c r="M27" s="99">
        <f t="shared" si="124"/>
        <v>3022</v>
      </c>
      <c r="N27" s="99">
        <f t="shared" si="124"/>
        <v>3161</v>
      </c>
      <c r="O27" s="78">
        <v>386</v>
      </c>
      <c r="P27" s="78">
        <v>370</v>
      </c>
      <c r="Q27" s="78">
        <v>316</v>
      </c>
      <c r="R27" s="78">
        <v>320</v>
      </c>
      <c r="S27" s="78">
        <v>324</v>
      </c>
      <c r="T27" s="101">
        <v>507</v>
      </c>
      <c r="U27" s="101">
        <v>458</v>
      </c>
      <c r="V27" s="101">
        <v>434</v>
      </c>
      <c r="W27" s="101">
        <v>423</v>
      </c>
      <c r="X27" s="101">
        <v>424</v>
      </c>
      <c r="Y27" s="152">
        <v>421</v>
      </c>
      <c r="Z27" s="78">
        <v>897</v>
      </c>
      <c r="AA27" s="78">
        <v>803</v>
      </c>
      <c r="AB27" s="78">
        <v>745</v>
      </c>
      <c r="AC27" s="78">
        <v>804</v>
      </c>
      <c r="AD27" s="78">
        <v>654</v>
      </c>
      <c r="AE27" s="101">
        <v>2442</v>
      </c>
      <c r="AF27" s="101">
        <v>2017</v>
      </c>
      <c r="AG27" s="101">
        <v>1986</v>
      </c>
      <c r="AH27" s="101">
        <v>1954</v>
      </c>
      <c r="AI27" s="101">
        <v>1903</v>
      </c>
      <c r="AJ27" s="152">
        <v>1980</v>
      </c>
      <c r="AK27" s="78">
        <v>563</v>
      </c>
      <c r="AL27" s="78">
        <v>506</v>
      </c>
      <c r="AM27" s="78">
        <v>457</v>
      </c>
      <c r="AN27" s="78">
        <v>463</v>
      </c>
      <c r="AO27" s="78">
        <v>405</v>
      </c>
      <c r="AP27" s="101">
        <v>508</v>
      </c>
      <c r="AQ27" s="101">
        <v>590</v>
      </c>
      <c r="AR27" s="101">
        <v>611</v>
      </c>
      <c r="AS27" s="101">
        <v>667</v>
      </c>
      <c r="AT27" s="101">
        <v>683</v>
      </c>
      <c r="AU27" s="152">
        <v>752</v>
      </c>
      <c r="AV27" s="78">
        <v>3</v>
      </c>
      <c r="AW27" s="78">
        <v>0</v>
      </c>
      <c r="AX27" s="78">
        <v>0</v>
      </c>
      <c r="AY27" s="78">
        <v>12</v>
      </c>
      <c r="AZ27" s="78">
        <v>1</v>
      </c>
      <c r="BA27" s="101">
        <v>0</v>
      </c>
      <c r="BB27" s="101">
        <v>0</v>
      </c>
      <c r="BC27" s="101">
        <v>0</v>
      </c>
      <c r="BD27" s="101">
        <v>0</v>
      </c>
      <c r="BE27" s="101"/>
      <c r="BF27" s="152">
        <v>0</v>
      </c>
      <c r="BG27" s="78">
        <v>112</v>
      </c>
      <c r="BH27" s="78">
        <v>49</v>
      </c>
      <c r="BI27" s="78">
        <v>45</v>
      </c>
      <c r="BJ27" s="78">
        <v>164</v>
      </c>
      <c r="BK27" s="78">
        <v>23</v>
      </c>
      <c r="BL27" s="101">
        <v>89</v>
      </c>
      <c r="BM27" s="101">
        <v>49</v>
      </c>
      <c r="BN27" s="101">
        <v>27</v>
      </c>
      <c r="BO27" s="101">
        <v>19</v>
      </c>
      <c r="BP27" s="101">
        <v>12</v>
      </c>
      <c r="BQ27" s="152">
        <v>8</v>
      </c>
      <c r="BR27" s="95"/>
      <c r="BS27" s="101">
        <v>6</v>
      </c>
      <c r="BT27" s="101">
        <v>0</v>
      </c>
      <c r="BU27" s="101">
        <v>0</v>
      </c>
      <c r="BV27" s="101">
        <v>0</v>
      </c>
      <c r="BW27" s="101"/>
      <c r="BX27" s="152"/>
      <c r="BY27" s="95"/>
      <c r="BZ27" s="101">
        <v>6</v>
      </c>
      <c r="CA27" s="101">
        <v>0</v>
      </c>
      <c r="CB27" s="101">
        <v>0</v>
      </c>
      <c r="CC27" s="101">
        <v>0</v>
      </c>
      <c r="CD27" s="101"/>
      <c r="CE27" s="152">
        <v>0</v>
      </c>
      <c r="CF27" s="95"/>
      <c r="CG27" s="101">
        <v>2</v>
      </c>
      <c r="CH27" s="101">
        <v>0</v>
      </c>
      <c r="CI27" s="101">
        <v>0</v>
      </c>
      <c r="CJ27" s="101">
        <v>0</v>
      </c>
      <c r="CK27" s="101"/>
      <c r="CL27" s="152">
        <v>0</v>
      </c>
      <c r="CM27" s="95"/>
      <c r="CN27" s="101">
        <v>0</v>
      </c>
      <c r="CO27" s="101">
        <v>0</v>
      </c>
      <c r="CP27" s="101">
        <v>0</v>
      </c>
      <c r="CQ27" s="101">
        <v>0</v>
      </c>
      <c r="CR27" s="101"/>
      <c r="CS27" s="152">
        <v>0</v>
      </c>
      <c r="CT27" s="95"/>
      <c r="CU27" s="101">
        <v>0</v>
      </c>
      <c r="CV27" s="101">
        <v>0</v>
      </c>
      <c r="CW27" s="101">
        <v>0</v>
      </c>
      <c r="CX27" s="101">
        <v>0</v>
      </c>
      <c r="CY27" s="101"/>
      <c r="CZ27" s="152"/>
      <c r="DA27" s="95"/>
      <c r="DB27" s="101">
        <v>0</v>
      </c>
      <c r="DC27" s="101">
        <v>0</v>
      </c>
      <c r="DD27" s="101">
        <v>0</v>
      </c>
      <c r="DE27" s="101">
        <v>0</v>
      </c>
      <c r="DF27" s="101"/>
      <c r="DG27" s="152"/>
      <c r="DH27" s="95"/>
      <c r="DI27" s="101">
        <v>0</v>
      </c>
      <c r="DJ27" s="101">
        <v>0</v>
      </c>
      <c r="DK27" s="101">
        <v>0</v>
      </c>
      <c r="DL27" s="101">
        <v>0</v>
      </c>
      <c r="DM27" s="101"/>
      <c r="DN27" s="152"/>
      <c r="DO27" s="110"/>
    </row>
    <row r="28" spans="2:119" ht="57" x14ac:dyDescent="0.25">
      <c r="B28" s="171"/>
      <c r="C28" s="53" t="s">
        <v>77</v>
      </c>
      <c r="D28" s="99">
        <f t="shared" si="124"/>
        <v>7821</v>
      </c>
      <c r="E28" s="99">
        <f t="shared" si="124"/>
        <v>8576</v>
      </c>
      <c r="F28" s="99">
        <f t="shared" si="124"/>
        <v>8700</v>
      </c>
      <c r="G28" s="99">
        <f t="shared" si="124"/>
        <v>7864</v>
      </c>
      <c r="H28" s="99">
        <f t="shared" si="124"/>
        <v>8534</v>
      </c>
      <c r="I28" s="99">
        <f t="shared" si="124"/>
        <v>6211</v>
      </c>
      <c r="J28" s="99">
        <f t="shared" si="124"/>
        <v>7327</v>
      </c>
      <c r="K28" s="99">
        <f t="shared" si="124"/>
        <v>6799</v>
      </c>
      <c r="L28" s="99">
        <f t="shared" si="124"/>
        <v>6752</v>
      </c>
      <c r="M28" s="99">
        <f t="shared" si="124"/>
        <v>6748</v>
      </c>
      <c r="N28" s="99">
        <f t="shared" si="124"/>
        <v>6979</v>
      </c>
      <c r="O28" s="78">
        <v>1127</v>
      </c>
      <c r="P28" s="78">
        <v>1251</v>
      </c>
      <c r="Q28" s="78">
        <v>1298</v>
      </c>
      <c r="R28" s="78">
        <v>907</v>
      </c>
      <c r="S28" s="78">
        <v>1096</v>
      </c>
      <c r="T28" s="101">
        <v>947</v>
      </c>
      <c r="U28" s="101">
        <v>665</v>
      </c>
      <c r="V28" s="101">
        <v>596</v>
      </c>
      <c r="W28" s="101">
        <v>675</v>
      </c>
      <c r="X28" s="101">
        <v>656</v>
      </c>
      <c r="Y28" s="152">
        <v>726</v>
      </c>
      <c r="Z28" s="78">
        <v>5622</v>
      </c>
      <c r="AA28" s="78">
        <v>5970</v>
      </c>
      <c r="AB28" s="78">
        <v>6166</v>
      </c>
      <c r="AC28" s="78">
        <v>5921</v>
      </c>
      <c r="AD28" s="78">
        <v>6348</v>
      </c>
      <c r="AE28" s="101">
        <v>4415</v>
      </c>
      <c r="AF28" s="101">
        <v>5382</v>
      </c>
      <c r="AG28" s="101">
        <v>5056</v>
      </c>
      <c r="AH28" s="101">
        <v>4989</v>
      </c>
      <c r="AI28" s="101">
        <v>5014</v>
      </c>
      <c r="AJ28" s="152">
        <v>5179</v>
      </c>
      <c r="AK28" s="78">
        <v>137</v>
      </c>
      <c r="AL28" s="78">
        <v>177</v>
      </c>
      <c r="AM28" s="78">
        <v>169</v>
      </c>
      <c r="AN28" s="78">
        <v>175</v>
      </c>
      <c r="AO28" s="78">
        <v>230</v>
      </c>
      <c r="AP28" s="101">
        <v>109</v>
      </c>
      <c r="AQ28" s="101">
        <v>487</v>
      </c>
      <c r="AR28" s="101">
        <v>537</v>
      </c>
      <c r="AS28" s="101">
        <v>708</v>
      </c>
      <c r="AT28" s="101">
        <v>855</v>
      </c>
      <c r="AU28" s="152">
        <v>851</v>
      </c>
      <c r="AV28" s="78">
        <v>133</v>
      </c>
      <c r="AW28" s="78">
        <v>148</v>
      </c>
      <c r="AX28" s="78">
        <v>104</v>
      </c>
      <c r="AY28" s="78">
        <v>80</v>
      </c>
      <c r="AZ28" s="78">
        <v>131</v>
      </c>
      <c r="BA28" s="101">
        <v>127</v>
      </c>
      <c r="BB28" s="101">
        <v>103</v>
      </c>
      <c r="BC28" s="101">
        <v>145</v>
      </c>
      <c r="BD28" s="101">
        <v>22</v>
      </c>
      <c r="BE28" s="101"/>
      <c r="BF28" s="152">
        <v>0</v>
      </c>
      <c r="BG28" s="78">
        <v>802</v>
      </c>
      <c r="BH28" s="78">
        <v>1030</v>
      </c>
      <c r="BI28" s="78">
        <v>963</v>
      </c>
      <c r="BJ28" s="78">
        <v>781</v>
      </c>
      <c r="BK28" s="78">
        <v>729</v>
      </c>
      <c r="BL28" s="101">
        <v>600</v>
      </c>
      <c r="BM28" s="101">
        <v>662</v>
      </c>
      <c r="BN28" s="101">
        <v>448</v>
      </c>
      <c r="BO28" s="101">
        <v>324</v>
      </c>
      <c r="BP28" s="101">
        <v>216</v>
      </c>
      <c r="BQ28" s="152">
        <v>208</v>
      </c>
      <c r="BR28" s="95"/>
      <c r="BS28" s="101">
        <v>0</v>
      </c>
      <c r="BT28" s="101">
        <v>8</v>
      </c>
      <c r="BU28" s="101">
        <v>5</v>
      </c>
      <c r="BV28" s="101">
        <v>15</v>
      </c>
      <c r="BW28" s="101">
        <v>5</v>
      </c>
      <c r="BX28" s="152">
        <v>5</v>
      </c>
      <c r="BY28" s="95"/>
      <c r="BZ28" s="101">
        <v>0</v>
      </c>
      <c r="CA28" s="101">
        <v>0</v>
      </c>
      <c r="CB28" s="101">
        <v>0</v>
      </c>
      <c r="CC28" s="101"/>
      <c r="CD28" s="101"/>
      <c r="CE28" s="152">
        <v>0</v>
      </c>
      <c r="CF28" s="95"/>
      <c r="CG28" s="101">
        <v>5</v>
      </c>
      <c r="CH28" s="101">
        <v>2</v>
      </c>
      <c r="CI28" s="101">
        <v>0</v>
      </c>
      <c r="CJ28" s="101">
        <v>1</v>
      </c>
      <c r="CK28" s="101">
        <v>2</v>
      </c>
      <c r="CL28" s="152">
        <v>2</v>
      </c>
      <c r="CM28" s="95"/>
      <c r="CN28" s="101">
        <v>3</v>
      </c>
      <c r="CO28" s="101">
        <v>6</v>
      </c>
      <c r="CP28" s="101">
        <v>6</v>
      </c>
      <c r="CQ28" s="101">
        <v>9</v>
      </c>
      <c r="CR28" s="101"/>
      <c r="CS28" s="152">
        <v>6</v>
      </c>
      <c r="CT28" s="95"/>
      <c r="CU28" s="101">
        <v>2</v>
      </c>
      <c r="CV28" s="101">
        <v>0</v>
      </c>
      <c r="CW28" s="101">
        <v>2</v>
      </c>
      <c r="CX28" s="101">
        <v>0</v>
      </c>
      <c r="CY28" s="101"/>
      <c r="CZ28" s="152"/>
      <c r="DA28" s="95"/>
      <c r="DB28" s="101">
        <v>0</v>
      </c>
      <c r="DC28" s="101">
        <v>0</v>
      </c>
      <c r="DD28" s="101">
        <v>2</v>
      </c>
      <c r="DE28" s="101">
        <v>1</v>
      </c>
      <c r="DF28" s="101"/>
      <c r="DG28" s="152">
        <v>1</v>
      </c>
      <c r="DH28" s="95"/>
      <c r="DI28" s="101">
        <v>3</v>
      </c>
      <c r="DJ28" s="101">
        <v>12</v>
      </c>
      <c r="DK28" s="101">
        <v>2</v>
      </c>
      <c r="DL28" s="101">
        <v>8</v>
      </c>
      <c r="DM28" s="101"/>
      <c r="DN28" s="152">
        <v>1</v>
      </c>
      <c r="DO28" s="110"/>
    </row>
    <row r="29" spans="2:119" ht="28.5" x14ac:dyDescent="0.25">
      <c r="B29" s="171"/>
      <c r="C29" s="53" t="s">
        <v>59</v>
      </c>
      <c r="D29" s="99">
        <f t="shared" si="124"/>
        <v>4815</v>
      </c>
      <c r="E29" s="99">
        <f t="shared" si="124"/>
        <v>5337</v>
      </c>
      <c r="F29" s="99">
        <f t="shared" si="124"/>
        <v>4475</v>
      </c>
      <c r="G29" s="99">
        <f t="shared" si="124"/>
        <v>6233</v>
      </c>
      <c r="H29" s="99">
        <f t="shared" si="124"/>
        <v>4766</v>
      </c>
      <c r="I29" s="99">
        <f t="shared" si="124"/>
        <v>6045</v>
      </c>
      <c r="J29" s="99">
        <f t="shared" si="124"/>
        <v>6176</v>
      </c>
      <c r="K29" s="99">
        <f t="shared" si="124"/>
        <v>3249</v>
      </c>
      <c r="L29" s="99">
        <f t="shared" si="124"/>
        <v>3199</v>
      </c>
      <c r="M29" s="99">
        <f t="shared" si="124"/>
        <v>3228</v>
      </c>
      <c r="N29" s="99">
        <f t="shared" si="124"/>
        <v>3584</v>
      </c>
      <c r="O29" s="78">
        <v>184</v>
      </c>
      <c r="P29" s="78">
        <v>218</v>
      </c>
      <c r="Q29" s="78">
        <v>191</v>
      </c>
      <c r="R29" s="78">
        <v>179</v>
      </c>
      <c r="S29" s="78">
        <v>423</v>
      </c>
      <c r="T29" s="101">
        <v>215</v>
      </c>
      <c r="U29" s="101">
        <v>199</v>
      </c>
      <c r="V29" s="101">
        <v>117</v>
      </c>
      <c r="W29" s="101">
        <v>29</v>
      </c>
      <c r="X29" s="101">
        <v>57</v>
      </c>
      <c r="Y29" s="152">
        <v>11</v>
      </c>
      <c r="Z29" s="78">
        <v>395</v>
      </c>
      <c r="AA29" s="78">
        <v>589</v>
      </c>
      <c r="AB29" s="78">
        <v>761</v>
      </c>
      <c r="AC29" s="78">
        <v>874</v>
      </c>
      <c r="AD29" s="78">
        <v>418</v>
      </c>
      <c r="AE29" s="101">
        <v>888</v>
      </c>
      <c r="AF29" s="101">
        <v>1039</v>
      </c>
      <c r="AG29" s="101">
        <v>526</v>
      </c>
      <c r="AH29" s="101">
        <v>803</v>
      </c>
      <c r="AI29" s="101">
        <v>378</v>
      </c>
      <c r="AJ29" s="152">
        <v>374</v>
      </c>
      <c r="AK29" s="78">
        <v>37</v>
      </c>
      <c r="AL29" s="78">
        <v>17</v>
      </c>
      <c r="AM29" s="78">
        <v>12</v>
      </c>
      <c r="AN29" s="78">
        <v>47</v>
      </c>
      <c r="AO29" s="78">
        <v>81</v>
      </c>
      <c r="AP29" s="101">
        <v>19</v>
      </c>
      <c r="AQ29" s="101">
        <v>70</v>
      </c>
      <c r="AR29" s="101">
        <v>73</v>
      </c>
      <c r="AS29" s="101">
        <v>75</v>
      </c>
      <c r="AT29" s="101">
        <v>71</v>
      </c>
      <c r="AU29" s="152">
        <v>73</v>
      </c>
      <c r="AV29" s="78">
        <v>4000</v>
      </c>
      <c r="AW29" s="78">
        <v>4107</v>
      </c>
      <c r="AX29" s="78">
        <v>3047</v>
      </c>
      <c r="AY29" s="78">
        <v>4493</v>
      </c>
      <c r="AZ29" s="78">
        <v>3283</v>
      </c>
      <c r="BA29" s="101">
        <v>3919</v>
      </c>
      <c r="BB29" s="101">
        <v>3960</v>
      </c>
      <c r="BC29" s="101">
        <v>1955</v>
      </c>
      <c r="BD29" s="101">
        <v>1647</v>
      </c>
      <c r="BE29" s="101">
        <v>2102</v>
      </c>
      <c r="BF29" s="152">
        <v>2152</v>
      </c>
      <c r="BG29" s="78">
        <v>199</v>
      </c>
      <c r="BH29" s="78">
        <v>406</v>
      </c>
      <c r="BI29" s="78">
        <v>464</v>
      </c>
      <c r="BJ29" s="78">
        <v>640</v>
      </c>
      <c r="BK29" s="78">
        <v>561</v>
      </c>
      <c r="BL29" s="101">
        <v>613</v>
      </c>
      <c r="BM29" s="101">
        <v>474</v>
      </c>
      <c r="BN29" s="101">
        <v>351</v>
      </c>
      <c r="BO29" s="101">
        <v>399</v>
      </c>
      <c r="BP29" s="101">
        <v>427</v>
      </c>
      <c r="BQ29" s="152">
        <v>555</v>
      </c>
      <c r="BR29" s="95"/>
      <c r="BS29" s="101">
        <v>34</v>
      </c>
      <c r="BT29" s="101">
        <v>27</v>
      </c>
      <c r="BU29" s="101">
        <v>30</v>
      </c>
      <c r="BV29" s="101">
        <v>37</v>
      </c>
      <c r="BW29" s="101">
        <v>24</v>
      </c>
      <c r="BX29" s="152">
        <v>24</v>
      </c>
      <c r="BY29" s="95"/>
      <c r="BZ29" s="101">
        <v>0</v>
      </c>
      <c r="CA29" s="101">
        <v>0</v>
      </c>
      <c r="CB29" s="101">
        <v>0</v>
      </c>
      <c r="CC29" s="101"/>
      <c r="CD29" s="101"/>
      <c r="CE29" s="152">
        <v>0</v>
      </c>
      <c r="CF29" s="95"/>
      <c r="CG29" s="101">
        <v>80</v>
      </c>
      <c r="CH29" s="101">
        <v>21</v>
      </c>
      <c r="CI29" s="101">
        <v>3</v>
      </c>
      <c r="CJ29" s="101">
        <v>30</v>
      </c>
      <c r="CK29" s="101">
        <v>33</v>
      </c>
      <c r="CL29" s="152">
        <v>19</v>
      </c>
      <c r="CM29" s="95"/>
      <c r="CN29" s="101">
        <v>121</v>
      </c>
      <c r="CO29" s="101">
        <v>110</v>
      </c>
      <c r="CP29" s="101">
        <v>168</v>
      </c>
      <c r="CQ29" s="101">
        <v>55</v>
      </c>
      <c r="CR29" s="101">
        <v>31</v>
      </c>
      <c r="CS29" s="152">
        <v>87</v>
      </c>
      <c r="CT29" s="95"/>
      <c r="CU29" s="101">
        <v>92</v>
      </c>
      <c r="CV29" s="101">
        <v>151</v>
      </c>
      <c r="CW29" s="101">
        <v>11</v>
      </c>
      <c r="CX29" s="101">
        <v>86</v>
      </c>
      <c r="CY29" s="101">
        <v>61</v>
      </c>
      <c r="CZ29" s="152">
        <v>202</v>
      </c>
      <c r="DA29" s="95"/>
      <c r="DB29" s="101">
        <v>33</v>
      </c>
      <c r="DC29" s="101">
        <v>70</v>
      </c>
      <c r="DD29" s="101">
        <v>13</v>
      </c>
      <c r="DE29" s="101">
        <v>21</v>
      </c>
      <c r="DF29" s="101">
        <v>38</v>
      </c>
      <c r="DG29" s="152">
        <v>47</v>
      </c>
      <c r="DH29" s="95"/>
      <c r="DI29" s="101">
        <v>31</v>
      </c>
      <c r="DJ29" s="101">
        <v>55</v>
      </c>
      <c r="DK29" s="101">
        <v>2</v>
      </c>
      <c r="DL29" s="101">
        <v>17</v>
      </c>
      <c r="DM29" s="101">
        <v>6</v>
      </c>
      <c r="DN29" s="152">
        <v>40</v>
      </c>
      <c r="DO29" s="110"/>
    </row>
    <row r="30" spans="2:119" ht="19.5" customHeight="1" x14ac:dyDescent="0.25">
      <c r="B30" s="172"/>
      <c r="C30" s="11" t="s">
        <v>8</v>
      </c>
      <c r="D30" s="18">
        <f t="shared" ref="D30:N30" si="125">SUMIF($Q$6:$FO$6,D$6,$Q30:$FO30)</f>
        <v>12900</v>
      </c>
      <c r="E30" s="18">
        <f t="shared" si="125"/>
        <v>13802</v>
      </c>
      <c r="F30" s="18">
        <f t="shared" si="125"/>
        <v>14738</v>
      </c>
      <c r="G30" s="18">
        <f t="shared" si="125"/>
        <v>15860</v>
      </c>
      <c r="H30" s="18">
        <f t="shared" si="125"/>
        <v>14707</v>
      </c>
      <c r="I30" s="18">
        <f t="shared" si="125"/>
        <v>15816</v>
      </c>
      <c r="J30" s="18">
        <f t="shared" si="125"/>
        <v>16617</v>
      </c>
      <c r="K30" s="18">
        <f t="shared" si="125"/>
        <v>13106</v>
      </c>
      <c r="L30" s="18">
        <f t="shared" si="125"/>
        <v>13014</v>
      </c>
      <c r="M30" s="18">
        <f t="shared" si="125"/>
        <v>12998</v>
      </c>
      <c r="N30" s="18">
        <f t="shared" si="125"/>
        <v>13724</v>
      </c>
      <c r="O30" s="13">
        <f t="shared" ref="O30:P30" si="126">SUM(O27:O29)</f>
        <v>1697</v>
      </c>
      <c r="P30" s="13">
        <f t="shared" si="126"/>
        <v>1839</v>
      </c>
      <c r="Q30" s="13">
        <f t="shared" ref="Q30:BF30" si="127">SUM(Q27:Q29)</f>
        <v>1805</v>
      </c>
      <c r="R30" s="13">
        <f t="shared" si="127"/>
        <v>1406</v>
      </c>
      <c r="S30" s="13">
        <f t="shared" si="127"/>
        <v>1843</v>
      </c>
      <c r="T30" s="13">
        <f t="shared" si="127"/>
        <v>1669</v>
      </c>
      <c r="U30" s="13">
        <f t="shared" si="127"/>
        <v>1322</v>
      </c>
      <c r="V30" s="13">
        <f t="shared" si="127"/>
        <v>1147</v>
      </c>
      <c r="W30" s="13">
        <f t="shared" ref="W30:X30" si="128">SUM(W27:W29)</f>
        <v>1127</v>
      </c>
      <c r="X30" s="13">
        <f t="shared" si="128"/>
        <v>1137</v>
      </c>
      <c r="Y30" s="13">
        <f t="shared" ref="Y30" si="129">SUM(Y27:Y29)</f>
        <v>1158</v>
      </c>
      <c r="Z30" s="13">
        <f>SUM(Z27:Z29)</f>
        <v>6914</v>
      </c>
      <c r="AA30" s="13">
        <f>SUM(AA27:AA29)</f>
        <v>7362</v>
      </c>
      <c r="AB30" s="13">
        <f>SUM(AB27:AB29)</f>
        <v>7672</v>
      </c>
      <c r="AC30" s="13">
        <f>SUM(AC27:AC29)</f>
        <v>7599</v>
      </c>
      <c r="AD30" s="13">
        <f>SUM(AD27:AD29)</f>
        <v>7420</v>
      </c>
      <c r="AE30" s="13">
        <f t="shared" ref="AE30:AJ30" si="130">SUM(AE27:AE29)</f>
        <v>7745</v>
      </c>
      <c r="AF30" s="13">
        <f t="shared" si="130"/>
        <v>8438</v>
      </c>
      <c r="AG30" s="13">
        <f t="shared" si="130"/>
        <v>7568</v>
      </c>
      <c r="AH30" s="13">
        <f t="shared" si="130"/>
        <v>7746</v>
      </c>
      <c r="AI30" s="13">
        <f t="shared" si="130"/>
        <v>7295</v>
      </c>
      <c r="AJ30" s="13">
        <f t="shared" si="130"/>
        <v>7533</v>
      </c>
      <c r="AK30" s="13">
        <f>SUM(AK27:AK29)</f>
        <v>737</v>
      </c>
      <c r="AL30" s="13">
        <f>SUM(AL27:AL29)</f>
        <v>700</v>
      </c>
      <c r="AM30" s="13">
        <f>SUM(AM27:AM29)</f>
        <v>638</v>
      </c>
      <c r="AN30" s="13">
        <f>SUM(AN27:AN29)</f>
        <v>685</v>
      </c>
      <c r="AO30" s="13">
        <f>SUM(AO27:AO29)</f>
        <v>716</v>
      </c>
      <c r="AP30" s="13">
        <f t="shared" ref="AP30:AU30" si="131">SUM(AP27:AP29)</f>
        <v>636</v>
      </c>
      <c r="AQ30" s="13">
        <f t="shared" si="131"/>
        <v>1147</v>
      </c>
      <c r="AR30" s="13">
        <f t="shared" si="131"/>
        <v>1221</v>
      </c>
      <c r="AS30" s="13">
        <f t="shared" si="131"/>
        <v>1450</v>
      </c>
      <c r="AT30" s="13">
        <f t="shared" si="131"/>
        <v>1609</v>
      </c>
      <c r="AU30" s="13">
        <f t="shared" si="131"/>
        <v>1676</v>
      </c>
      <c r="AV30" s="13">
        <f t="shared" ref="AV30:AW30" si="132">SUM(AV27:AV29)</f>
        <v>4136</v>
      </c>
      <c r="AW30" s="13">
        <f t="shared" si="132"/>
        <v>4255</v>
      </c>
      <c r="AX30" s="13">
        <f t="shared" si="127"/>
        <v>3151</v>
      </c>
      <c r="AY30" s="13">
        <f t="shared" si="127"/>
        <v>4585</v>
      </c>
      <c r="AZ30" s="13">
        <f t="shared" si="127"/>
        <v>3415</v>
      </c>
      <c r="BA30" s="13">
        <f t="shared" si="127"/>
        <v>4046</v>
      </c>
      <c r="BB30" s="13">
        <f t="shared" si="127"/>
        <v>4063</v>
      </c>
      <c r="BC30" s="13">
        <f t="shared" si="127"/>
        <v>2100</v>
      </c>
      <c r="BD30" s="13">
        <f t="shared" si="127"/>
        <v>1669</v>
      </c>
      <c r="BE30" s="13">
        <f t="shared" si="127"/>
        <v>2102</v>
      </c>
      <c r="BF30" s="13">
        <f t="shared" si="127"/>
        <v>2152</v>
      </c>
      <c r="BG30" s="13">
        <f>SUM(BG27:BG29)</f>
        <v>1113</v>
      </c>
      <c r="BH30" s="13">
        <f>SUM(BH27:BH29)</f>
        <v>1485</v>
      </c>
      <c r="BI30" s="13">
        <f>SUM(BI27:BI29)</f>
        <v>1472</v>
      </c>
      <c r="BJ30" s="13">
        <f>SUM(BJ27:BJ29)</f>
        <v>1585</v>
      </c>
      <c r="BK30" s="13">
        <f>SUM(BK27:BK29)</f>
        <v>1313</v>
      </c>
      <c r="BL30" s="13">
        <f t="shared" ref="BL30:BQ30" si="133">SUM(BL27:BL29)</f>
        <v>1302</v>
      </c>
      <c r="BM30" s="13">
        <f t="shared" si="133"/>
        <v>1185</v>
      </c>
      <c r="BN30" s="13">
        <f t="shared" si="133"/>
        <v>826</v>
      </c>
      <c r="BO30" s="13">
        <f t="shared" si="133"/>
        <v>742</v>
      </c>
      <c r="BP30" s="13">
        <f t="shared" si="133"/>
        <v>655</v>
      </c>
      <c r="BQ30" s="13">
        <f t="shared" si="133"/>
        <v>771</v>
      </c>
      <c r="BR30" s="93">
        <f t="shared" ref="BR30" si="134">SUM(BR27:BR29)</f>
        <v>0</v>
      </c>
      <c r="BS30" s="13">
        <f t="shared" ref="BS30:CE30" si="135">SUM(BS27:BS29)</f>
        <v>40</v>
      </c>
      <c r="BT30" s="13">
        <f t="shared" si="135"/>
        <v>35</v>
      </c>
      <c r="BU30" s="13">
        <f t="shared" si="135"/>
        <v>35</v>
      </c>
      <c r="BV30" s="13">
        <f t="shared" si="135"/>
        <v>52</v>
      </c>
      <c r="BW30" s="13">
        <f t="shared" si="135"/>
        <v>29</v>
      </c>
      <c r="BX30" s="13">
        <f t="shared" si="135"/>
        <v>29</v>
      </c>
      <c r="BY30" s="93">
        <f t="shared" si="135"/>
        <v>0</v>
      </c>
      <c r="BZ30" s="13">
        <f t="shared" si="135"/>
        <v>6</v>
      </c>
      <c r="CA30" s="13">
        <f t="shared" si="135"/>
        <v>0</v>
      </c>
      <c r="CB30" s="13">
        <f t="shared" si="135"/>
        <v>0</v>
      </c>
      <c r="CC30" s="13">
        <f t="shared" si="135"/>
        <v>0</v>
      </c>
      <c r="CD30" s="13">
        <f t="shared" si="135"/>
        <v>0</v>
      </c>
      <c r="CE30" s="13">
        <f t="shared" si="135"/>
        <v>0</v>
      </c>
      <c r="CF30" s="93">
        <f t="shared" ref="CF30" si="136">SUM(CF27:CF29)</f>
        <v>0</v>
      </c>
      <c r="CG30" s="13">
        <f t="shared" ref="CG30:CM30" si="137">SUM(CG27:CG29)</f>
        <v>87</v>
      </c>
      <c r="CH30" s="13">
        <f t="shared" si="137"/>
        <v>23</v>
      </c>
      <c r="CI30" s="13">
        <f t="shared" si="137"/>
        <v>3</v>
      </c>
      <c r="CJ30" s="13">
        <f t="shared" si="137"/>
        <v>31</v>
      </c>
      <c r="CK30" s="13">
        <f t="shared" si="137"/>
        <v>35</v>
      </c>
      <c r="CL30" s="13">
        <f t="shared" si="137"/>
        <v>21</v>
      </c>
      <c r="CM30" s="93">
        <f t="shared" si="137"/>
        <v>0</v>
      </c>
      <c r="CN30" s="13">
        <f t="shared" ref="CN30:CT30" si="138">SUM(CN27:CN29)</f>
        <v>124</v>
      </c>
      <c r="CO30" s="13">
        <f t="shared" si="138"/>
        <v>116</v>
      </c>
      <c r="CP30" s="13">
        <f t="shared" si="138"/>
        <v>174</v>
      </c>
      <c r="CQ30" s="13">
        <f t="shared" si="138"/>
        <v>64</v>
      </c>
      <c r="CR30" s="13">
        <f t="shared" si="138"/>
        <v>31</v>
      </c>
      <c r="CS30" s="13">
        <f t="shared" si="138"/>
        <v>93</v>
      </c>
      <c r="CT30" s="93">
        <f t="shared" si="138"/>
        <v>0</v>
      </c>
      <c r="CU30" s="13">
        <f t="shared" ref="CU30:DA30" si="139">SUM(CU27:CU29)</f>
        <v>94</v>
      </c>
      <c r="CV30" s="13">
        <f t="shared" si="139"/>
        <v>151</v>
      </c>
      <c r="CW30" s="13">
        <f t="shared" si="139"/>
        <v>13</v>
      </c>
      <c r="CX30" s="13">
        <f t="shared" si="139"/>
        <v>86</v>
      </c>
      <c r="CY30" s="13">
        <f t="shared" si="139"/>
        <v>61</v>
      </c>
      <c r="CZ30" s="13">
        <f t="shared" si="139"/>
        <v>202</v>
      </c>
      <c r="DA30" s="93">
        <f t="shared" si="139"/>
        <v>0</v>
      </c>
      <c r="DB30" s="13">
        <f t="shared" ref="DB30:DH30" si="140">SUM(DB27:DB29)</f>
        <v>33</v>
      </c>
      <c r="DC30" s="13">
        <f t="shared" si="140"/>
        <v>70</v>
      </c>
      <c r="DD30" s="13">
        <f t="shared" si="140"/>
        <v>15</v>
      </c>
      <c r="DE30" s="13">
        <f t="shared" si="140"/>
        <v>22</v>
      </c>
      <c r="DF30" s="13">
        <f t="shared" si="140"/>
        <v>38</v>
      </c>
      <c r="DG30" s="13">
        <f t="shared" si="140"/>
        <v>48</v>
      </c>
      <c r="DH30" s="93">
        <f t="shared" si="140"/>
        <v>0</v>
      </c>
      <c r="DI30" s="13">
        <f t="shared" ref="DI30:DN30" si="141">SUM(DI27:DI29)</f>
        <v>34</v>
      </c>
      <c r="DJ30" s="13">
        <f t="shared" si="141"/>
        <v>67</v>
      </c>
      <c r="DK30" s="13">
        <f t="shared" si="141"/>
        <v>4</v>
      </c>
      <c r="DL30" s="13">
        <f t="shared" si="141"/>
        <v>25</v>
      </c>
      <c r="DM30" s="13">
        <f t="shared" si="141"/>
        <v>6</v>
      </c>
      <c r="DN30" s="13">
        <f t="shared" si="141"/>
        <v>41</v>
      </c>
    </row>
    <row r="32" spans="2:119" s="88" customFormat="1" x14ac:dyDescent="0.25">
      <c r="B32" s="153" t="s">
        <v>132</v>
      </c>
      <c r="C32" s="153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</row>
    <row r="33" spans="2:118" s="88" customFormat="1" ht="151.5" customHeight="1" x14ac:dyDescent="0.25">
      <c r="B33" s="154"/>
      <c r="C33" s="155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96"/>
      <c r="AE33" s="89"/>
      <c r="AF33" s="96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</row>
    <row r="35" spans="2:118" s="88" customFormat="1" x14ac:dyDescent="0.25">
      <c r="B35" s="153" t="s">
        <v>130</v>
      </c>
      <c r="C35" s="153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</row>
    <row r="36" spans="2:118" s="88" customFormat="1" ht="26.25" customHeight="1" x14ac:dyDescent="0.25">
      <c r="B36" s="157"/>
      <c r="C36" s="15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96"/>
      <c r="AE36" s="89"/>
      <c r="AF36" s="96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</row>
    <row r="38" spans="2:118" s="88" customFormat="1" x14ac:dyDescent="0.25">
      <c r="B38" s="153" t="s">
        <v>118</v>
      </c>
      <c r="C38" s="153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</row>
    <row r="39" spans="2:118" s="88" customFormat="1" ht="24" customHeight="1" x14ac:dyDescent="0.25">
      <c r="B39" s="157"/>
      <c r="C39" s="158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96"/>
      <c r="AE39" s="89"/>
      <c r="AF39" s="96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</row>
    <row r="41" spans="2:118" s="88" customFormat="1" x14ac:dyDescent="0.25">
      <c r="B41" s="153" t="s">
        <v>115</v>
      </c>
      <c r="C41" s="153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</row>
    <row r="42" spans="2:118" s="88" customFormat="1" ht="22.5" customHeight="1" x14ac:dyDescent="0.25">
      <c r="B42" s="157"/>
      <c r="C42" s="15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96"/>
      <c r="AE42" s="89"/>
      <c r="AF42" s="96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</row>
    <row r="44" spans="2:118" s="88" customFormat="1" x14ac:dyDescent="0.25">
      <c r="B44" s="153" t="s">
        <v>94</v>
      </c>
      <c r="C44" s="153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</row>
    <row r="45" spans="2:118" s="88" customFormat="1" ht="38.25" customHeight="1" x14ac:dyDescent="0.25">
      <c r="B45" s="157" t="s">
        <v>95</v>
      </c>
      <c r="C45" s="158"/>
      <c r="D45" s="89"/>
      <c r="E45" s="89"/>
      <c r="F45" s="89"/>
      <c r="G45" s="89"/>
    </row>
    <row r="46" spans="2:118" s="88" customFormat="1" ht="17.25" customHeight="1" x14ac:dyDescent="0.2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K46" s="79"/>
      <c r="AL46" s="79"/>
      <c r="AM46" s="79"/>
      <c r="AN46" s="79"/>
      <c r="AO46" s="79"/>
      <c r="AP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R46" s="79"/>
      <c r="BS46" s="79"/>
      <c r="BY46" s="79"/>
      <c r="BZ46" s="79"/>
      <c r="CA46" s="79"/>
      <c r="CB46" s="79"/>
      <c r="CC46" s="79"/>
      <c r="CD46" s="79"/>
      <c r="CE46" s="79"/>
      <c r="CF46" s="79"/>
      <c r="CG46" s="79"/>
      <c r="CM46" s="79"/>
      <c r="CN46" s="79"/>
      <c r="CT46" s="79"/>
      <c r="CU46" s="79"/>
      <c r="DA46" s="79"/>
      <c r="DB46" s="79"/>
      <c r="DH46" s="79"/>
      <c r="DI46" s="79"/>
    </row>
    <row r="47" spans="2:118" s="88" customFormat="1" x14ac:dyDescent="0.25">
      <c r="B47" s="153" t="s">
        <v>66</v>
      </c>
      <c r="C47" s="153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</row>
    <row r="48" spans="2:118" s="88" customFormat="1" ht="27" customHeight="1" x14ac:dyDescent="0.25">
      <c r="B48" s="157"/>
      <c r="C48" s="158"/>
      <c r="D48" s="89"/>
      <c r="E48" s="89"/>
      <c r="F48" s="89"/>
      <c r="G48" s="89"/>
    </row>
    <row r="49" spans="2:118" s="88" customFormat="1" ht="17.25" customHeight="1" x14ac:dyDescent="0.2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K49" s="79"/>
      <c r="AL49" s="79"/>
      <c r="AM49" s="79"/>
      <c r="AN49" s="79"/>
      <c r="AO49" s="79"/>
      <c r="AP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R49" s="79"/>
      <c r="BS49" s="79"/>
      <c r="BY49" s="79"/>
      <c r="BZ49" s="79"/>
      <c r="CA49" s="79"/>
      <c r="CB49" s="79"/>
      <c r="CC49" s="79"/>
      <c r="CD49" s="79"/>
      <c r="CE49" s="79"/>
      <c r="CF49" s="79"/>
      <c r="CG49" s="79"/>
      <c r="CM49" s="79"/>
      <c r="CN49" s="79"/>
      <c r="CT49" s="79"/>
      <c r="CU49" s="79"/>
      <c r="DA49" s="79"/>
      <c r="DB49" s="79"/>
      <c r="DH49" s="79"/>
      <c r="DI49" s="79"/>
    </row>
    <row r="50" spans="2:118" s="88" customFormat="1" x14ac:dyDescent="0.25">
      <c r="B50" s="153" t="s">
        <v>65</v>
      </c>
      <c r="C50" s="153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</row>
    <row r="51" spans="2:118" s="88" customFormat="1" ht="27.75" customHeight="1" x14ac:dyDescent="0.25">
      <c r="B51" s="157"/>
      <c r="C51" s="15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</row>
    <row r="52" spans="2:118" s="88" customFormat="1" x14ac:dyDescent="0.25"/>
    <row r="53" spans="2:118" x14ac:dyDescent="0.25">
      <c r="B53" s="153" t="s">
        <v>85</v>
      </c>
      <c r="C53" s="153"/>
    </row>
    <row r="54" spans="2:118" ht="188.25" customHeight="1" x14ac:dyDescent="0.25">
      <c r="B54" s="157" t="s">
        <v>86</v>
      </c>
      <c r="C54" s="158"/>
    </row>
  </sheetData>
  <sheetProtection formatColumns="0" formatRows="0"/>
  <mergeCells count="36">
    <mergeCell ref="B54:C54"/>
    <mergeCell ref="B51:C51"/>
    <mergeCell ref="B12:B15"/>
    <mergeCell ref="B17:B20"/>
    <mergeCell ref="B22:B25"/>
    <mergeCell ref="B50:C50"/>
    <mergeCell ref="B47:C47"/>
    <mergeCell ref="B41:C41"/>
    <mergeCell ref="B53:C53"/>
    <mergeCell ref="B48:C48"/>
    <mergeCell ref="B42:C42"/>
    <mergeCell ref="B44:C44"/>
    <mergeCell ref="B45:C45"/>
    <mergeCell ref="B38:C38"/>
    <mergeCell ref="B39:C39"/>
    <mergeCell ref="B27:B30"/>
    <mergeCell ref="A2:DO2"/>
    <mergeCell ref="A3:DO3"/>
    <mergeCell ref="B7:B10"/>
    <mergeCell ref="D5:N5"/>
    <mergeCell ref="O5:Y5"/>
    <mergeCell ref="Z5:AJ5"/>
    <mergeCell ref="AK5:AU5"/>
    <mergeCell ref="BG5:BQ5"/>
    <mergeCell ref="BR5:BX5"/>
    <mergeCell ref="BY5:CE5"/>
    <mergeCell ref="CF5:CL5"/>
    <mergeCell ref="CM5:CS5"/>
    <mergeCell ref="CT5:CZ5"/>
    <mergeCell ref="DA5:DG5"/>
    <mergeCell ref="DH5:DN5"/>
    <mergeCell ref="B32:C32"/>
    <mergeCell ref="B33:C33"/>
    <mergeCell ref="AV5:BF5"/>
    <mergeCell ref="B35:C35"/>
    <mergeCell ref="B36:C36"/>
  </mergeCells>
  <phoneticPr fontId="23" type="noConversion"/>
  <dataValidations count="1">
    <dataValidation type="decimal" operator="greaterThanOrEqual" allowBlank="1" showInputMessage="1" showErrorMessage="1" errorTitle="data type error" error="value should be a number greater than or equal to 0" sqref="P7:Q9 AW7:AX9 P12:Q14 AW12:AX14" xr:uid="{00000000-0002-0000-0000-000000000000}">
      <formula1>0</formula1>
    </dataValidation>
  </dataValidations>
  <pageMargins left="0.23" right="0.23" top="1.05" bottom="0.25" header="0.43" footer="0.17"/>
  <pageSetup scale="69" fitToWidth="0" orientation="landscape" r:id="rId1"/>
  <headerFooter>
    <oddHeader>&amp;C&amp;"-,Bold"&amp;22Southeast Community College
&amp;A</oddHeader>
  </headerFooter>
  <colBreaks count="2" manualBreakCount="2">
    <brk id="62" max="1048575" man="1"/>
    <brk id="9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H102"/>
  <sheetViews>
    <sheetView showGridLines="0" zoomScaleNormal="100" workbookViewId="0">
      <pane xSplit="3" ySplit="7" topLeftCell="AJ8" activePane="bottomRight" state="frozen"/>
      <selection pane="topRight" activeCell="D1" sqref="D1"/>
      <selection pane="bottomLeft" activeCell="A5" sqref="A5"/>
      <selection pane="bottomRight" activeCell="AL16" sqref="AL16"/>
    </sheetView>
  </sheetViews>
  <sheetFormatPr defaultColWidth="9.140625" defaultRowHeight="15" x14ac:dyDescent="0.25"/>
  <cols>
    <col min="1" max="1" width="2.140625" style="103" customWidth="1"/>
    <col min="2" max="2" width="6" style="103" customWidth="1"/>
    <col min="3" max="3" width="37.42578125" style="103" customWidth="1"/>
    <col min="4" max="6" width="14.28515625" style="103" hidden="1" customWidth="1"/>
    <col min="7" max="7" width="11.42578125" style="103" hidden="1" customWidth="1"/>
    <col min="8" max="10" width="14.28515625" style="103" hidden="1" customWidth="1"/>
    <col min="11" max="11" width="11.42578125" style="103" hidden="1" customWidth="1"/>
    <col min="12" max="14" width="14.28515625" style="103" hidden="1" customWidth="1"/>
    <col min="15" max="15" width="11.42578125" style="103" hidden="1" customWidth="1"/>
    <col min="16" max="18" width="14.28515625" style="103" hidden="1" customWidth="1"/>
    <col min="19" max="19" width="11.42578125" style="103" hidden="1" customWidth="1"/>
    <col min="20" max="22" width="14.28515625" style="103" hidden="1" customWidth="1"/>
    <col min="23" max="23" width="11.42578125" style="103" hidden="1" customWidth="1"/>
    <col min="24" max="26" width="14.28515625" style="103" hidden="1" customWidth="1"/>
    <col min="27" max="27" width="11.42578125" style="103" hidden="1" customWidth="1"/>
    <col min="28" max="30" width="14.28515625" style="103" hidden="1" customWidth="1"/>
    <col min="31" max="31" width="10.42578125" style="103" hidden="1" customWidth="1"/>
    <col min="32" max="34" width="14.28515625" style="103" hidden="1" customWidth="1"/>
    <col min="35" max="35" width="10.42578125" style="103" hidden="1" customWidth="1"/>
    <col min="36" max="38" width="14.28515625" style="103" customWidth="1"/>
    <col min="39" max="39" width="10.42578125" style="103" customWidth="1"/>
    <col min="40" max="42" width="14.28515625" style="103" customWidth="1"/>
    <col min="43" max="43" width="11.42578125" style="103" customWidth="1"/>
    <col min="44" max="46" width="14.28515625" style="103" customWidth="1"/>
    <col min="47" max="47" width="11.42578125" style="103" customWidth="1"/>
    <col min="48" max="48" width="2.5703125" style="103" customWidth="1"/>
    <col min="49" max="709" width="9.140625" style="103"/>
    <col min="710" max="710" width="5.140625" style="103" customWidth="1"/>
    <col min="711" max="16384" width="9.140625" style="103"/>
  </cols>
  <sheetData>
    <row r="1" spans="1:5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</row>
    <row r="2" spans="1:51" ht="23.25" x14ac:dyDescent="0.35">
      <c r="A2" s="159" t="s">
        <v>101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11"/>
      <c r="AX2" s="111"/>
      <c r="AY2" s="111"/>
    </row>
    <row r="3" spans="1:51" ht="23.25" x14ac:dyDescent="0.35">
      <c r="A3" s="159" t="str">
        <f ca="1">"Physical Plant - "&amp;MID(CELL("filename",A1),FIND("]",CELL("filename",A1))+1,256)</f>
        <v>Physical Plant - Operation &amp; Maintenance Summary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11"/>
      <c r="AX3" s="111"/>
      <c r="AY3" s="111"/>
    </row>
    <row r="4" spans="1:5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</row>
    <row r="5" spans="1:51" s="2" customFormat="1" x14ac:dyDescent="0.25">
      <c r="A5" s="25" t="s">
        <v>13</v>
      </c>
      <c r="B5" s="24"/>
      <c r="C5" s="1"/>
      <c r="D5" s="192" t="s">
        <v>79</v>
      </c>
      <c r="E5" s="192"/>
      <c r="F5" s="192"/>
      <c r="G5" s="192"/>
      <c r="H5" s="182" t="s">
        <v>80</v>
      </c>
      <c r="I5" s="182"/>
      <c r="J5" s="182"/>
      <c r="K5" s="182"/>
      <c r="L5" s="183" t="s">
        <v>14</v>
      </c>
      <c r="M5" s="183"/>
      <c r="N5" s="183"/>
      <c r="O5" s="183"/>
      <c r="P5" s="184" t="s">
        <v>15</v>
      </c>
      <c r="Q5" s="185"/>
      <c r="R5" s="185"/>
      <c r="S5" s="185"/>
      <c r="T5" s="186" t="s">
        <v>16</v>
      </c>
      <c r="U5" s="187"/>
      <c r="V5" s="187"/>
      <c r="W5" s="187"/>
      <c r="X5" s="188" t="s">
        <v>57</v>
      </c>
      <c r="Y5" s="189"/>
      <c r="Z5" s="189"/>
      <c r="AA5" s="189"/>
      <c r="AB5" s="190" t="s">
        <v>58</v>
      </c>
      <c r="AC5" s="191"/>
      <c r="AD5" s="191"/>
      <c r="AE5" s="191"/>
      <c r="AF5" s="192" t="s">
        <v>114</v>
      </c>
      <c r="AG5" s="192"/>
      <c r="AH5" s="192"/>
      <c r="AI5" s="192"/>
      <c r="AJ5" s="182" t="s">
        <v>119</v>
      </c>
      <c r="AK5" s="182"/>
      <c r="AL5" s="182"/>
      <c r="AM5" s="182"/>
      <c r="AN5" s="183" t="s">
        <v>123</v>
      </c>
      <c r="AO5" s="183"/>
      <c r="AP5" s="183"/>
      <c r="AQ5" s="183"/>
      <c r="AR5" s="176" t="s">
        <v>133</v>
      </c>
      <c r="AS5" s="176"/>
      <c r="AT5" s="176"/>
      <c r="AU5" s="176"/>
    </row>
    <row r="6" spans="1:51" s="80" customFormat="1" x14ac:dyDescent="0.25">
      <c r="A6" s="65"/>
      <c r="B6" s="66"/>
      <c r="C6" s="66"/>
      <c r="D6" s="177" t="s">
        <v>17</v>
      </c>
      <c r="E6" s="177"/>
      <c r="F6" s="142" t="s">
        <v>18</v>
      </c>
      <c r="G6" s="142" t="s">
        <v>19</v>
      </c>
      <c r="H6" s="177" t="s">
        <v>17</v>
      </c>
      <c r="I6" s="177"/>
      <c r="J6" s="142" t="s">
        <v>18</v>
      </c>
      <c r="K6" s="142" t="s">
        <v>19</v>
      </c>
      <c r="L6" s="177" t="s">
        <v>17</v>
      </c>
      <c r="M6" s="177"/>
      <c r="N6" s="142" t="s">
        <v>18</v>
      </c>
      <c r="O6" s="142" t="s">
        <v>19</v>
      </c>
      <c r="P6" s="177" t="s">
        <v>17</v>
      </c>
      <c r="Q6" s="177"/>
      <c r="R6" s="142" t="s">
        <v>18</v>
      </c>
      <c r="S6" s="142" t="s">
        <v>19</v>
      </c>
      <c r="T6" s="177" t="s">
        <v>17</v>
      </c>
      <c r="U6" s="177"/>
      <c r="V6" s="142" t="s">
        <v>18</v>
      </c>
      <c r="W6" s="142" t="s">
        <v>19</v>
      </c>
      <c r="X6" s="177" t="s">
        <v>17</v>
      </c>
      <c r="Y6" s="177"/>
      <c r="Z6" s="142" t="s">
        <v>18</v>
      </c>
      <c r="AA6" s="142" t="s">
        <v>19</v>
      </c>
      <c r="AB6" s="177" t="s">
        <v>17</v>
      </c>
      <c r="AC6" s="177"/>
      <c r="AD6" s="142" t="s">
        <v>18</v>
      </c>
      <c r="AE6" s="142" t="s">
        <v>19</v>
      </c>
      <c r="AF6" s="177" t="s">
        <v>17</v>
      </c>
      <c r="AG6" s="177"/>
      <c r="AH6" s="142" t="s">
        <v>18</v>
      </c>
      <c r="AI6" s="142" t="s">
        <v>19</v>
      </c>
      <c r="AJ6" s="177" t="s">
        <v>17</v>
      </c>
      <c r="AK6" s="177"/>
      <c r="AL6" s="142" t="s">
        <v>18</v>
      </c>
      <c r="AM6" s="142" t="s">
        <v>19</v>
      </c>
      <c r="AN6" s="177" t="s">
        <v>17</v>
      </c>
      <c r="AO6" s="177"/>
      <c r="AP6" s="142" t="s">
        <v>18</v>
      </c>
      <c r="AQ6" s="142" t="s">
        <v>19</v>
      </c>
      <c r="AR6" s="177" t="s">
        <v>17</v>
      </c>
      <c r="AS6" s="177"/>
      <c r="AT6" s="142" t="s">
        <v>18</v>
      </c>
      <c r="AU6" s="142" t="s">
        <v>19</v>
      </c>
    </row>
    <row r="7" spans="1:51" s="112" customFormat="1" ht="29.25" x14ac:dyDescent="0.25">
      <c r="A7" s="5"/>
      <c r="B7" s="26"/>
      <c r="C7" s="26"/>
      <c r="D7" s="68" t="s">
        <v>20</v>
      </c>
      <c r="E7" s="68" t="s">
        <v>21</v>
      </c>
      <c r="F7" s="68" t="s">
        <v>22</v>
      </c>
      <c r="G7" s="68" t="s">
        <v>23</v>
      </c>
      <c r="H7" s="68" t="s">
        <v>20</v>
      </c>
      <c r="I7" s="68" t="s">
        <v>21</v>
      </c>
      <c r="J7" s="68" t="s">
        <v>22</v>
      </c>
      <c r="K7" s="68" t="s">
        <v>23</v>
      </c>
      <c r="L7" s="68" t="s">
        <v>20</v>
      </c>
      <c r="M7" s="68" t="s">
        <v>21</v>
      </c>
      <c r="N7" s="68" t="s">
        <v>22</v>
      </c>
      <c r="O7" s="68" t="s">
        <v>23</v>
      </c>
      <c r="P7" s="68" t="s">
        <v>20</v>
      </c>
      <c r="Q7" s="68" t="s">
        <v>21</v>
      </c>
      <c r="R7" s="68" t="s">
        <v>22</v>
      </c>
      <c r="S7" s="68" t="s">
        <v>23</v>
      </c>
      <c r="T7" s="68" t="s">
        <v>20</v>
      </c>
      <c r="U7" s="68" t="s">
        <v>21</v>
      </c>
      <c r="V7" s="68" t="s">
        <v>22</v>
      </c>
      <c r="W7" s="68" t="s">
        <v>23</v>
      </c>
      <c r="X7" s="68" t="s">
        <v>20</v>
      </c>
      <c r="Y7" s="68" t="s">
        <v>21</v>
      </c>
      <c r="Z7" s="68" t="s">
        <v>22</v>
      </c>
      <c r="AA7" s="68" t="s">
        <v>23</v>
      </c>
      <c r="AB7" s="68" t="s">
        <v>20</v>
      </c>
      <c r="AC7" s="68" t="s">
        <v>21</v>
      </c>
      <c r="AD7" s="68" t="s">
        <v>22</v>
      </c>
      <c r="AE7" s="68" t="s">
        <v>23</v>
      </c>
      <c r="AF7" s="68" t="s">
        <v>20</v>
      </c>
      <c r="AG7" s="68" t="s">
        <v>21</v>
      </c>
      <c r="AH7" s="68" t="s">
        <v>22</v>
      </c>
      <c r="AI7" s="68" t="s">
        <v>23</v>
      </c>
      <c r="AJ7" s="68" t="s">
        <v>20</v>
      </c>
      <c r="AK7" s="68" t="s">
        <v>21</v>
      </c>
      <c r="AL7" s="68" t="s">
        <v>22</v>
      </c>
      <c r="AM7" s="68" t="s">
        <v>23</v>
      </c>
      <c r="AN7" s="68" t="s">
        <v>20</v>
      </c>
      <c r="AO7" s="68" t="s">
        <v>21</v>
      </c>
      <c r="AP7" s="68" t="s">
        <v>22</v>
      </c>
      <c r="AQ7" s="68" t="s">
        <v>23</v>
      </c>
      <c r="AR7" s="68" t="s">
        <v>20</v>
      </c>
      <c r="AS7" s="68" t="s">
        <v>21</v>
      </c>
      <c r="AT7" s="68" t="s">
        <v>22</v>
      </c>
      <c r="AU7" s="68" t="s">
        <v>23</v>
      </c>
    </row>
    <row r="8" spans="1:51" x14ac:dyDescent="0.25">
      <c r="A8" s="1"/>
      <c r="B8" s="6" t="s">
        <v>24</v>
      </c>
      <c r="C8" s="27" t="s">
        <v>25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</row>
    <row r="9" spans="1:51" x14ac:dyDescent="0.25">
      <c r="A9" s="1"/>
      <c r="B9" s="24"/>
      <c r="C9" s="28" t="s">
        <v>26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51" x14ac:dyDescent="0.25">
      <c r="A10" s="1"/>
      <c r="B10" s="24"/>
      <c r="C10" s="24" t="s">
        <v>27</v>
      </c>
      <c r="D10" s="81">
        <v>585939</v>
      </c>
      <c r="E10" s="81" t="s">
        <v>28</v>
      </c>
      <c r="F10" s="82">
        <v>1084070</v>
      </c>
      <c r="G10" s="31">
        <f>IF(SUMPRODUCT(LEN(D10:F10))=0,"",IF(AND(F10&gt;0,OR(LEN(D10)=0,D10=0),OR(LEN(E10)=0,E10=0)),"ERROR",IF(AND(OR(F10=0,F10=0),OR(D10&gt;0,E10&gt;0)),"ERROR",IFERROR(SUM(D10:E10)/F10,"ERROR"))))</f>
        <v>0.54049922975453613</v>
      </c>
      <c r="H10" s="81">
        <v>600353</v>
      </c>
      <c r="I10" s="81"/>
      <c r="J10" s="82">
        <v>1093884</v>
      </c>
      <c r="K10" s="31">
        <f>IF(SUMPRODUCT(LEN(H10:J10))=0,"",IF(AND(J10&gt;0,OR(LEN(H10)=0,H10=0),OR(LEN(I10)=0,I10=0)),"ERROR",IF(AND(OR(J10=0,J10=0),OR(H10&gt;0,I10&gt;0)),"ERROR",IFERROR(SUM(H10:I10)/J10,"ERROR"))))</f>
        <v>0.54882693228898127</v>
      </c>
      <c r="L10" s="81">
        <v>439139</v>
      </c>
      <c r="M10" s="81" t="s">
        <v>28</v>
      </c>
      <c r="N10" s="82">
        <v>1085844</v>
      </c>
      <c r="O10" s="31">
        <f>IF(SUMPRODUCT(LEN(L10:N10))=0,"",IF(AND(N10&gt;0,OR(LEN(L10)=0,L10=0),OR(LEN(M10)=0,M10=0)),"ERROR",IF(AND(OR(N10=0,N10=0),OR(L10&gt;0,M10&gt;0)),"ERROR",IFERROR(SUM(L10:M10)/N10,"ERROR"))))</f>
        <v>0.4044218138148758</v>
      </c>
      <c r="P10" s="81">
        <v>436168</v>
      </c>
      <c r="Q10" s="81" t="s">
        <v>28</v>
      </c>
      <c r="R10" s="82">
        <v>1237604</v>
      </c>
      <c r="S10" s="31">
        <f>IF(SUMPRODUCT(LEN(P10:R10))=0,"",IF(AND(R10&gt;0,OR(LEN(P10)=0,P10=0),OR(LEN(Q10)=0,Q10=0)),"ERROR",IF(AND(OR(R10=0,R10=0),OR(P10&gt;0,Q10&gt;0)),"ERROR",IFERROR(SUM(P10:Q10)/R10,"ERROR"))))</f>
        <v>0.35242937159220561</v>
      </c>
      <c r="T10" s="81">
        <v>448653</v>
      </c>
      <c r="U10" s="81"/>
      <c r="V10" s="82">
        <v>1237604</v>
      </c>
      <c r="W10" s="31">
        <f>IF(SUMPRODUCT(LEN(T10:V10))=0,"",IF(AND(V10&gt;0,OR(LEN(T10)=0,T10=0),OR(LEN(U10)=0,U10=0)),"ERROR",IF(AND(OR(V10=0,V10=0),OR(T10&gt;0,U10&gt;0)),"ERROR",IFERROR(SUM(T10:U10)/V10,"ERROR"))))</f>
        <v>0.36251741267804566</v>
      </c>
      <c r="X10" s="81">
        <v>782863</v>
      </c>
      <c r="Y10" s="81"/>
      <c r="Z10" s="82">
        <v>1237604</v>
      </c>
      <c r="AA10" s="31">
        <f>IF(SUMPRODUCT(LEN(X10:Z10))=0,"",IF(AND(Z10&gt;0,OR(LEN(X10)=0,X10=0),OR(LEN(Y10)=0,Y10=0)),"ERROR",IF(AND(OR(Z10=0,Z10=0),OR(X10&gt;0,Y10&gt;0)),"ERROR",IFERROR(SUM(X10:Y10)/Z10,"ERROR"))))</f>
        <v>0.63256340477244744</v>
      </c>
      <c r="AB10" s="81">
        <v>699238</v>
      </c>
      <c r="AC10" s="81"/>
      <c r="AD10" s="82">
        <v>1198758</v>
      </c>
      <c r="AE10" s="31">
        <f>IF(SUMPRODUCT(LEN(AB10:AD10))=0,"",IF(AND(AD10&gt;0,OR(LEN(AB10)=0,AB10=0),OR(LEN(AC10)=0,AC10=0)),"ERROR",IF(AND(OR(AD10=0,AD10=0),OR(AB10&gt;0,AC10&gt;0)),"ERROR",IFERROR(SUM(AB10:AC10)/AD10,"ERROR"))))</f>
        <v>0.5833020509560729</v>
      </c>
      <c r="AF10" s="81">
        <v>698222</v>
      </c>
      <c r="AG10" s="81"/>
      <c r="AH10" s="82">
        <v>1253005</v>
      </c>
      <c r="AI10" s="31">
        <f>IF(SUMPRODUCT(LEN(AF10:AH10))=0,"",IF(AND(AH10&gt;0,OR(LEN(AF10)=0,AF10=0),OR(LEN(AG10)=0,AG10=0)),"ERROR",IF(AND(OR(AH10=0,AH10=0),OR(AF10&gt;0,AG10&gt;0)),"ERROR",IFERROR(SUM(AF10:AG10)/AH10,"ERROR"))))</f>
        <v>0.55723799984836453</v>
      </c>
      <c r="AJ10" s="81">
        <v>641034</v>
      </c>
      <c r="AK10" s="81"/>
      <c r="AL10" s="82">
        <v>1308637</v>
      </c>
      <c r="AM10" s="31">
        <f>IF(SUMPRODUCT(LEN(AJ10:AL10))=0,"",IF(AND(AL10&gt;0,OR(LEN(AJ10)=0,AJ10=0),OR(LEN(AK10)=0,AK10=0)),"ERROR",IF(AND(OR(AL10=0,AL10=0),OR(AJ10&gt;0,AK10&gt;0)),"ERROR",IFERROR(SUM(AJ10:AK10)/AL10,"ERROR"))))</f>
        <v>0.48984859819797238</v>
      </c>
      <c r="AN10" s="81">
        <v>3340246</v>
      </c>
      <c r="AO10" s="81"/>
      <c r="AP10" s="82">
        <v>1435153</v>
      </c>
      <c r="AQ10" s="31">
        <f>IF(SUMPRODUCT(LEN(AN10:AP10))=0,"",IF(AND(AP10&gt;0,OR(LEN(AN10)=0,AN10=0),OR(LEN(AO10)=0,AO10=0)),"ERROR",IF(AND(OR(AP10=0,AP10=0),OR(AN10&gt;0,AO10&gt;0)),"ERROR",IFERROR(SUM(AN10:AO10)/AP10,"ERROR"))))</f>
        <v>2.3274494078331718</v>
      </c>
      <c r="AR10" s="29">
        <v>757858</v>
      </c>
      <c r="AS10" s="29"/>
      <c r="AT10" s="30">
        <v>1435153</v>
      </c>
      <c r="AU10" s="31">
        <f>IF(SUMPRODUCT(LEN(AR10:AT10))=0,"",IF(AND(AT10&gt;0,OR(LEN(AR10)=0,AR10=0),OR(LEN(AS10)=0,AS10=0)),"ERROR",IF(AND(OR(AT10=0,AT10=0),OR(AR10&gt;0,AS10&gt;0)),"ERROR",IFERROR(SUM(AR10:AS10)/AT10,"ERROR"))))</f>
        <v>0.52806773911910443</v>
      </c>
    </row>
    <row r="11" spans="1:51" x14ac:dyDescent="0.25">
      <c r="A11" s="1"/>
      <c r="B11" s="24"/>
      <c r="C11" s="24" t="s">
        <v>29</v>
      </c>
      <c r="D11" s="81" t="s">
        <v>28</v>
      </c>
      <c r="E11" s="81">
        <v>138306</v>
      </c>
      <c r="F11" s="82">
        <v>201778</v>
      </c>
      <c r="G11" s="31">
        <f>IF(SUMPRODUCT(LEN(D11:F11))=0,"",IF(AND(F11&gt;0,OR(LEN(D11)=0,D11=0),OR(LEN(E11)=0,E11=0)),"ERROR",IF(AND(OR(F11=0,F11=0),OR(D11&gt;0,E11&gt;0)),"ERROR",IFERROR(SUM(D11:E11)/F11,"ERROR"))))</f>
        <v>0.6854364697836236</v>
      </c>
      <c r="H11" s="81"/>
      <c r="I11" s="81">
        <v>142302</v>
      </c>
      <c r="J11" s="82">
        <v>201778</v>
      </c>
      <c r="K11" s="31">
        <f>IF(SUMPRODUCT(LEN(H11:J11))=0,"",IF(AND(J11&gt;0,OR(LEN(H11)=0,H11=0),OR(LEN(I11)=0,I11=0)),"ERROR",IF(AND(OR(J11=0,J11=0),OR(H11&gt;0,I11&gt;0)),"ERROR",IFERROR(SUM(H11:I11)/J11,"ERROR"))))</f>
        <v>0.70524041273082294</v>
      </c>
      <c r="L11" s="81" t="s">
        <v>28</v>
      </c>
      <c r="M11" s="81">
        <v>110759</v>
      </c>
      <c r="N11" s="82">
        <v>209818</v>
      </c>
      <c r="O11" s="31">
        <f>IF(SUMPRODUCT(LEN(L11:N11))=0,"",IF(AND(N11&gt;0,OR(LEN(L11)=0,L11=0),OR(LEN(M11)=0,M11=0)),"ERROR",IF(AND(OR(N11=0,N11=0),OR(L11&gt;0,M11&gt;0)),"ERROR",IFERROR(SUM(L11:M11)/N11,"ERROR"))))</f>
        <v>0.52788130665624489</v>
      </c>
      <c r="P11" s="81" t="s">
        <v>28</v>
      </c>
      <c r="Q11" s="81">
        <v>107574</v>
      </c>
      <c r="R11" s="82">
        <v>217190</v>
      </c>
      <c r="S11" s="31">
        <f>IF(SUMPRODUCT(LEN(P11:R11))=0,"",IF(AND(R11&gt;0,OR(LEN(P11)=0,P11=0),OR(LEN(Q11)=0,Q11=0)),"ERROR",IF(AND(OR(R11=0,R11=0),OR(P11&gt;0,Q11&gt;0)),"ERROR",IFERROR(SUM(P11:Q11)/R11,"ERROR"))))</f>
        <v>0.49529904691744553</v>
      </c>
      <c r="T11" s="81"/>
      <c r="U11" s="81">
        <v>111243</v>
      </c>
      <c r="V11" s="82">
        <v>217190</v>
      </c>
      <c r="W11" s="31">
        <f>IF(SUMPRODUCT(LEN(T11:V11))=0,"",IF(AND(V11&gt;0,OR(LEN(T11)=0,T11=0),OR(LEN(U11)=0,U11=0)),"ERROR",IF(AND(OR(V11=0,V11=0),OR(T11&gt;0,U11&gt;0)),"ERROR",IFERROR(SUM(T11:U11)/V11,"ERROR"))))</f>
        <v>0.51219208987522447</v>
      </c>
      <c r="X11" s="81"/>
      <c r="Y11" s="81">
        <v>117764</v>
      </c>
      <c r="Z11" s="82">
        <v>217190</v>
      </c>
      <c r="AA11" s="31">
        <f>IF(SUMPRODUCT(LEN(X11:Z11))=0,"",IF(AND(Z11&gt;0,OR(LEN(X11)=0,X11=0),OR(LEN(Y11)=0,Y11=0)),"ERROR",IF(AND(OR(Z11=0,Z11=0),OR(X11&gt;0,Y11&gt;0)),"ERROR",IFERROR(SUM(X11:Y11)/Z11,"ERROR"))))</f>
        <v>0.54221649247202908</v>
      </c>
      <c r="AB11" s="81"/>
      <c r="AC11" s="81">
        <v>143892</v>
      </c>
      <c r="AD11" s="82">
        <v>211555</v>
      </c>
      <c r="AE11" s="31">
        <f>IF(SUMPRODUCT(LEN(AB11:AD11))=0,"",IF(AND(AD11&gt;0,OR(LEN(AB11)=0,AB11=0),OR(LEN(AC11)=0,AC11=0)),"ERROR",IF(AND(OR(AD11=0,AD11=0),OR(AB11&gt;0,AC11&gt;0)),"ERROR",IFERROR(SUM(AB11:AC11)/AD11,"ERROR"))))</f>
        <v>0.68016355084966085</v>
      </c>
      <c r="AF11" s="81"/>
      <c r="AG11" s="81">
        <v>177290</v>
      </c>
      <c r="AH11" s="82">
        <v>302511</v>
      </c>
      <c r="AI11" s="31">
        <f>IF(SUMPRODUCT(LEN(AF11:AH11))=0,"",IF(AND(AH11&gt;0,OR(LEN(AF11)=0,AF11=0),OR(LEN(AG11)=0,AG11=0)),"ERROR",IF(AND(OR(AH11=0,AH11=0),OR(AF11&gt;0,AG11&gt;0)),"ERROR",IFERROR(SUM(AF11:AG11)/AH11,"ERROR"))))</f>
        <v>0.58606133330688803</v>
      </c>
      <c r="AJ11" s="81"/>
      <c r="AK11" s="81">
        <v>139436</v>
      </c>
      <c r="AL11" s="82">
        <v>302511</v>
      </c>
      <c r="AM11" s="31">
        <f>IF(SUMPRODUCT(LEN(AJ11:AL11))=0,"",IF(AND(AL11&gt;0,OR(LEN(AJ11)=0,AJ11=0),OR(LEN(AK11)=0,AK11=0)),"ERROR",IF(AND(OR(AL11=0,AL11=0),OR(AJ11&gt;0,AK11&gt;0)),"ERROR",IFERROR(SUM(AJ11:AK11)/AL11,"ERROR"))))</f>
        <v>0.46092869350205445</v>
      </c>
      <c r="AN11" s="81"/>
      <c r="AO11" s="81">
        <v>490726</v>
      </c>
      <c r="AP11" s="82">
        <v>307547</v>
      </c>
      <c r="AQ11" s="31">
        <f>IF(SUMPRODUCT(LEN(AN11:AP11))=0,"",IF(AND(AP11&gt;0,OR(LEN(AN11)=0,AN11=0),OR(LEN(AO11)=0,AO11=0)),"ERROR",IF(AND(OR(AP11=0,AP11=0),OR(AN11&gt;0,AO11&gt;0)),"ERROR",IFERROR(SUM(AN11:AO11)/AP11,"ERROR"))))</f>
        <v>1.5956130282525922</v>
      </c>
      <c r="AR11" s="29"/>
      <c r="AS11" s="29">
        <v>151187</v>
      </c>
      <c r="AT11" s="30">
        <v>307547</v>
      </c>
      <c r="AU11" s="31">
        <f>IF(SUMPRODUCT(LEN(AR11:AT11))=0,"",IF(AND(AT11&gt;0,OR(LEN(AR11)=0,AR11=0),OR(LEN(AS11)=0,AS11=0)),"ERROR",IF(AND(OR(AT11=0,AT11=0),OR(AR11&gt;0,AS11&gt;0)),"ERROR",IFERROR(SUM(AR11:AS11)/AT11,"ERROR"))))</f>
        <v>0.49158990333184849</v>
      </c>
    </row>
    <row r="12" spans="1:51" x14ac:dyDescent="0.25">
      <c r="A12" s="1"/>
      <c r="B12" s="24"/>
      <c r="C12" s="24" t="s">
        <v>30</v>
      </c>
      <c r="D12" s="81" t="s">
        <v>28</v>
      </c>
      <c r="E12" s="81" t="s">
        <v>28</v>
      </c>
      <c r="F12" s="82"/>
      <c r="G12" s="31" t="str">
        <f>IF(SUMPRODUCT(LEN(D12:F12))=0,"",IF(AND(F12&gt;0,OR(LEN(D12)=0,D12=0),OR(LEN(E12)=0,E12=0)),"ERROR",IF(AND(OR(F12=0,F12=0),OR(D12&gt;0,E12&gt;0)),"ERROR",IFERROR(SUM(D12:E12)/F12,"ERROR"))))</f>
        <v/>
      </c>
      <c r="H12" s="81"/>
      <c r="I12" s="81"/>
      <c r="J12" s="82"/>
      <c r="K12" s="31" t="str">
        <f>IF(SUMPRODUCT(LEN(H12:J12))=0,"",IF(AND(J12&gt;0,OR(LEN(H12)=0,H12=0),OR(LEN(I12)=0,I12=0)),"ERROR",IF(AND(OR(J12=0,J12=0),OR(H12&gt;0,I12&gt;0)),"ERROR",IFERROR(SUM(H12:I12)/J12,"ERROR"))))</f>
        <v/>
      </c>
      <c r="L12" s="81"/>
      <c r="M12" s="81"/>
      <c r="N12" s="82"/>
      <c r="O12" s="31" t="str">
        <f>IF(SUMPRODUCT(LEN(L12:N12))=0,"",IF(AND(N12&gt;0,OR(LEN(L12)=0,L12=0),OR(LEN(M12)=0,M12=0)),"ERROR",IF(AND(OR(N12=0,N12=0),OR(L12&gt;0,M12&gt;0)),"ERROR",IFERROR(SUM(L12:M12)/N12,"ERROR"))))</f>
        <v/>
      </c>
      <c r="P12" s="81" t="s">
        <v>28</v>
      </c>
      <c r="Q12" s="81" t="s">
        <v>28</v>
      </c>
      <c r="R12" s="82" t="s">
        <v>28</v>
      </c>
      <c r="S12" s="31" t="str">
        <f>IF(SUMPRODUCT(LEN(P12:R12))=0,"",IF(AND(R12&gt;0,OR(LEN(P12)=0,P12=0),OR(LEN(Q12)=0,Q12=0)),"ERROR",IF(AND(OR(R12=0,R12=0),OR(P12&gt;0,Q12&gt;0)),"ERROR",IFERROR(SUM(P12:Q12)/R12,"ERROR"))))</f>
        <v/>
      </c>
      <c r="T12" s="81"/>
      <c r="U12" s="81"/>
      <c r="V12" s="82"/>
      <c r="W12" s="31" t="str">
        <f>IF(SUMPRODUCT(LEN(T12:V12))=0,"",IF(AND(V12&gt;0,OR(LEN(T12)=0,T12=0),OR(LEN(U12)=0,U12=0)),"ERROR",IF(AND(OR(V12=0,V12=0),OR(T12&gt;0,U12&gt;0)),"ERROR",IFERROR(SUM(T12:U12)/V12,"ERROR"))))</f>
        <v/>
      </c>
      <c r="X12" s="81"/>
      <c r="Y12" s="81"/>
      <c r="Z12" s="82"/>
      <c r="AA12" s="31" t="str">
        <f>IF(SUMPRODUCT(LEN(X12:Z12))=0,"",IF(AND(Z12&gt;0,OR(LEN(X12)=0,X12=0),OR(LEN(Y12)=0,Y12=0)),"ERROR",IF(AND(OR(Z12=0,Z12=0),OR(X12&gt;0,Y12&gt;0)),"ERROR",IFERROR(SUM(X12:Y12)/Z12,"ERROR"))))</f>
        <v/>
      </c>
      <c r="AB12" s="81"/>
      <c r="AC12" s="81"/>
      <c r="AD12" s="82"/>
      <c r="AE12" s="31" t="str">
        <f>IF(SUMPRODUCT(LEN(AB12:AD12))=0,"",IF(AND(AD12&gt;0,OR(LEN(AB12)=0,AB12=0),OR(LEN(AC12)=0,AC12=0)),"ERROR",IF(AND(OR(AD12=0,AD12=0),OR(AB12&gt;0,AC12&gt;0)),"ERROR",IFERROR(SUM(AB12:AC12)/AD12,"ERROR"))))</f>
        <v/>
      </c>
      <c r="AF12" s="81"/>
      <c r="AG12" s="81"/>
      <c r="AH12" s="82"/>
      <c r="AI12" s="31" t="str">
        <f>IF(SUMPRODUCT(LEN(AF12:AH12))=0,"",IF(AND(AH12&gt;0,OR(LEN(AF12)=0,AF12=0),OR(LEN(AG12)=0,AG12=0)),"ERROR",IF(AND(OR(AH12=0,AH12=0),OR(AF12&gt;0,AG12&gt;0)),"ERROR",IFERROR(SUM(AF12:AG12)/AH12,"ERROR"))))</f>
        <v/>
      </c>
      <c r="AJ12" s="81"/>
      <c r="AK12" s="81"/>
      <c r="AL12" s="82"/>
      <c r="AM12" s="31" t="str">
        <f>IF(SUMPRODUCT(LEN(AJ12:AL12))=0,"",IF(AND(AL12&gt;0,OR(LEN(AJ12)=0,AJ12=0),OR(LEN(AK12)=0,AK12=0)),"ERROR",IF(AND(OR(AL12=0,AL12=0),OR(AJ12&gt;0,AK12&gt;0)),"ERROR",IFERROR(SUM(AJ12:AK12)/AL12,"ERROR"))))</f>
        <v/>
      </c>
      <c r="AN12" s="81"/>
      <c r="AO12" s="81"/>
      <c r="AP12" s="82"/>
      <c r="AQ12" s="31" t="str">
        <f>IF(SUMPRODUCT(LEN(AN12:AP12))=0,"",IF(AND(AP12&gt;0,OR(LEN(AN12)=0,AN12=0),OR(LEN(AO12)=0,AO12=0)),"ERROR",IF(AND(OR(AP12=0,AP12=0),OR(AN12&gt;0,AO12&gt;0)),"ERROR",IFERROR(SUM(AN12:AO12)/AP12,"ERROR"))))</f>
        <v/>
      </c>
      <c r="AR12" s="29"/>
      <c r="AS12" s="29"/>
      <c r="AT12" s="30"/>
      <c r="AU12" s="31" t="str">
        <f>IF(SUMPRODUCT(LEN(AR12:AT12))=0,"",IF(AND(AT12&gt;0,OR(LEN(AR12)=0,AR12=0),OR(LEN(AS12)=0,AS12=0)),"ERROR",IF(AND(OR(AT12=0,AT12=0),OR(AR12&gt;0,AS12&gt;0)),"ERROR",IFERROR(SUM(AR12:AS12)/AT12,"ERROR"))))</f>
        <v/>
      </c>
    </row>
    <row r="13" spans="1:51" x14ac:dyDescent="0.25">
      <c r="A13" s="1"/>
      <c r="B13" s="24"/>
      <c r="C13" s="24"/>
      <c r="D13" s="32"/>
      <c r="E13" s="32"/>
      <c r="F13" s="33"/>
      <c r="G13" s="34"/>
      <c r="H13" s="32"/>
      <c r="I13" s="32"/>
      <c r="J13" s="33"/>
      <c r="K13" s="34"/>
      <c r="L13" s="32"/>
      <c r="M13" s="32"/>
      <c r="N13" s="33"/>
      <c r="O13" s="34"/>
      <c r="P13" s="32"/>
      <c r="Q13" s="32"/>
      <c r="R13" s="33"/>
      <c r="S13" s="34"/>
      <c r="T13" s="32"/>
      <c r="U13" s="32"/>
      <c r="V13" s="33"/>
      <c r="W13" s="34"/>
      <c r="X13" s="32"/>
      <c r="Y13" s="32"/>
      <c r="Z13" s="33"/>
      <c r="AA13" s="34"/>
      <c r="AB13" s="32"/>
      <c r="AC13" s="32"/>
      <c r="AD13" s="33"/>
      <c r="AE13" s="34"/>
      <c r="AF13" s="32"/>
      <c r="AG13" s="32"/>
      <c r="AH13" s="33"/>
      <c r="AI13" s="34"/>
      <c r="AJ13" s="32"/>
      <c r="AK13" s="32"/>
      <c r="AL13" s="33"/>
      <c r="AM13" s="34"/>
      <c r="AN13" s="32"/>
      <c r="AO13" s="32"/>
      <c r="AP13" s="33"/>
      <c r="AQ13" s="34"/>
      <c r="AR13" s="32"/>
      <c r="AS13" s="32"/>
      <c r="AT13" s="33"/>
      <c r="AU13" s="34"/>
    </row>
    <row r="14" spans="1:51" x14ac:dyDescent="0.25">
      <c r="A14" s="1"/>
      <c r="B14" s="24"/>
      <c r="C14" s="23" t="str">
        <f>"SUBTOTAL "&amp;C8</f>
        <v>SUBTOTAL Admin. of Plant O &amp; M</v>
      </c>
      <c r="D14" s="35">
        <f>SUM(D10:D12)</f>
        <v>585939</v>
      </c>
      <c r="E14" s="35">
        <f>SUM(E10:E12)</f>
        <v>138306</v>
      </c>
      <c r="F14" s="36">
        <f>SUM(F10:F12)</f>
        <v>1285848</v>
      </c>
      <c r="G14" s="31">
        <f>IF(COUNTIF(G10:G12,"ERROR")&gt;0,"ERROR",IFERROR(SUM(D14:E14)/F14,0))</f>
        <v>0.5632430893853706</v>
      </c>
      <c r="H14" s="35">
        <f>SUM(H10:H12)</f>
        <v>600353</v>
      </c>
      <c r="I14" s="35">
        <f>SUM(I10:I12)</f>
        <v>142302</v>
      </c>
      <c r="J14" s="36">
        <f>SUM(J10:J12)</f>
        <v>1295662</v>
      </c>
      <c r="K14" s="31">
        <f>IF(COUNTIF(K10:K12,"ERROR")&gt;0,"ERROR",IFERROR(SUM(H14:I14)/J14,0))</f>
        <v>0.57318575369193514</v>
      </c>
      <c r="L14" s="35">
        <f>SUM(L10:L12)</f>
        <v>439139</v>
      </c>
      <c r="M14" s="35">
        <f>SUM(M10:M12)</f>
        <v>110759</v>
      </c>
      <c r="N14" s="36">
        <f>SUM(N10:N12)</f>
        <v>1295662</v>
      </c>
      <c r="O14" s="31">
        <f>IF(COUNTIF(O10:O12,"ERROR")&gt;0,"ERROR",IFERROR(SUM(L14:M14)/N14,0))</f>
        <v>0.42441470074757154</v>
      </c>
      <c r="P14" s="35">
        <f>SUM(P10:P12)</f>
        <v>436168</v>
      </c>
      <c r="Q14" s="35">
        <f>SUM(Q10:Q12)</f>
        <v>107574</v>
      </c>
      <c r="R14" s="36">
        <f>SUM(R10:R12)</f>
        <v>1454794</v>
      </c>
      <c r="S14" s="31">
        <f>IF(COUNTIF(S10:S12,"ERROR")&gt;0,"ERROR",IFERROR(SUM(P14:Q14)/R14,0))</f>
        <v>0.37375875897206062</v>
      </c>
      <c r="T14" s="35">
        <f>SUM(T10:T12)</f>
        <v>448653</v>
      </c>
      <c r="U14" s="35">
        <f>SUM(U10:U12)</f>
        <v>111243</v>
      </c>
      <c r="V14" s="36">
        <f>SUM(V10:V12)</f>
        <v>1454794</v>
      </c>
      <c r="W14" s="31">
        <f>IF(COUNTIF(W10:W12,"ERROR")&gt;0,"ERROR",IFERROR(SUM(T14:U14)/V14,0))</f>
        <v>0.3848627365798869</v>
      </c>
      <c r="X14" s="35">
        <f>SUM(X10:X12)</f>
        <v>782863</v>
      </c>
      <c r="Y14" s="35">
        <f>SUM(Y10:Y12)</f>
        <v>117764</v>
      </c>
      <c r="Z14" s="36">
        <f>SUM(Z10:Z12)</f>
        <v>1454794</v>
      </c>
      <c r="AA14" s="31">
        <f>IF(COUNTIF(AA10:AA12,"ERROR")&gt;0,"ERROR",IFERROR(SUM(X14:Y14)/Z14,0))</f>
        <v>0.61907527801186968</v>
      </c>
      <c r="AB14" s="35">
        <f>SUM(AB10:AB12)</f>
        <v>699238</v>
      </c>
      <c r="AC14" s="35">
        <f>SUM(AC10:AC12)</f>
        <v>143892</v>
      </c>
      <c r="AD14" s="36">
        <f>SUM(AD10:AD12)</f>
        <v>1410313</v>
      </c>
      <c r="AE14" s="31">
        <f>IF(COUNTIF(AE10:AE12,"ERROR")&gt;0,"ERROR",IFERROR(SUM(AB14:AC14)/AD14,0))</f>
        <v>0.59783182882097807</v>
      </c>
      <c r="AF14" s="35">
        <f>SUM(AF10:AF12)</f>
        <v>698222</v>
      </c>
      <c r="AG14" s="35">
        <f>SUM(AG10:AG12)</f>
        <v>177290</v>
      </c>
      <c r="AH14" s="36">
        <f>SUM(AH10:AH12)</f>
        <v>1555516</v>
      </c>
      <c r="AI14" s="31">
        <f>IF(COUNTIF(AI10:AI12,"ERROR")&gt;0,"ERROR",IFERROR(SUM(AF14:AG14)/AH14,0))</f>
        <v>0.56284345516214551</v>
      </c>
      <c r="AJ14" s="35">
        <f>SUM(AJ10:AJ12)</f>
        <v>641034</v>
      </c>
      <c r="AK14" s="35">
        <f>SUM(AK10:AK12)</f>
        <v>139436</v>
      </c>
      <c r="AL14" s="36">
        <f>SUM(AL10:AL12)</f>
        <v>1611148</v>
      </c>
      <c r="AM14" s="31">
        <f>IF(COUNTIF(AM10:AM12,"ERROR")&gt;0,"ERROR",IFERROR(SUM(AJ14:AK14)/AL14,0))</f>
        <v>0.48441856365771485</v>
      </c>
      <c r="AN14" s="35">
        <f>SUM(AN10:AN12)</f>
        <v>3340246</v>
      </c>
      <c r="AO14" s="35">
        <f>SUM(AO10:AO12)</f>
        <v>490726</v>
      </c>
      <c r="AP14" s="36">
        <f>SUM(AP10:AP12)</f>
        <v>1742700</v>
      </c>
      <c r="AQ14" s="31">
        <f>IF(COUNTIF(AQ10:AQ12,"ERROR")&gt;0,"ERROR",IFERROR(SUM(AN14:AO14)/AP14,0))</f>
        <v>2.1982968956217364</v>
      </c>
      <c r="AR14" s="35">
        <f>SUM(AR10:AR12)</f>
        <v>757858</v>
      </c>
      <c r="AS14" s="35">
        <f>SUM(AS10:AS12)</f>
        <v>151187</v>
      </c>
      <c r="AT14" s="36">
        <f>SUM(AT10:AT12)</f>
        <v>1742700</v>
      </c>
      <c r="AU14" s="31">
        <f>IF(COUNTIF(AU10:AU12,"ERROR")&gt;0,"ERROR",IFERROR(SUM(AR14:AS14)/AT14,0))</f>
        <v>0.52163022895506972</v>
      </c>
    </row>
    <row r="15" spans="1:51" x14ac:dyDescent="0.25">
      <c r="A15" s="1"/>
      <c r="B15" s="24"/>
      <c r="C15" s="2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</row>
    <row r="16" spans="1:51" x14ac:dyDescent="0.25">
      <c r="A16" s="1"/>
      <c r="B16" s="6" t="s">
        <v>31</v>
      </c>
      <c r="C16" s="27" t="s">
        <v>32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</row>
    <row r="17" spans="1:47" x14ac:dyDescent="0.25">
      <c r="A17" s="1"/>
      <c r="B17" s="24"/>
      <c r="C17" s="28" t="s">
        <v>26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</row>
    <row r="18" spans="1:47" x14ac:dyDescent="0.25">
      <c r="A18" s="1"/>
      <c r="B18" s="24"/>
      <c r="C18" s="24" t="s">
        <v>33</v>
      </c>
      <c r="D18" s="81">
        <v>1730816</v>
      </c>
      <c r="E18" s="81" t="s">
        <v>28</v>
      </c>
      <c r="F18" s="82">
        <v>1084070</v>
      </c>
      <c r="G18" s="31">
        <f>IF(SUMPRODUCT(LEN(D18:F18))=0,"",IF(AND(F18&gt;0,OR(LEN(D18)=0,D18=0),OR(LEN(E18)=0,E18=0)),"ERROR",IF(AND(OR(F18=0,F18=0),OR(D18&gt;0,E18&gt;0)),"ERROR",IFERROR(SUM(D18:E18)/F18,"ERROR"))))</f>
        <v>1.5965906260665823</v>
      </c>
      <c r="H18" s="81">
        <v>1990948</v>
      </c>
      <c r="I18" s="81"/>
      <c r="J18" s="82">
        <v>1093884</v>
      </c>
      <c r="K18" s="31">
        <f>IF(SUMPRODUCT(LEN(H18:J18))=0,"",IF(AND(J18&gt;0,OR(LEN(H18)=0,H18=0),OR(LEN(I18)=0,I18=0)),"ERROR",IF(AND(OR(J18=0,J18=0),OR(H18&gt;0,I18&gt;0)),"ERROR",IFERROR(SUM(H18:I18)/J18,"ERROR"))))</f>
        <v>1.8200723294243266</v>
      </c>
      <c r="L18" s="81">
        <v>5332642</v>
      </c>
      <c r="M18" s="81" t="s">
        <v>28</v>
      </c>
      <c r="N18" s="82">
        <v>1085844</v>
      </c>
      <c r="O18" s="31">
        <f>IF(SUMPRODUCT(LEN(L18:N18))=0,"",IF(AND(N18&gt;0,OR(LEN(L18)=0,L18=0),OR(LEN(M18)=0,M18=0)),"ERROR",IF(AND(OR(N18=0,N18=0),OR(L18&gt;0,M18&gt;0)),"ERROR",IFERROR(SUM(L18:M18)/N18,"ERROR"))))</f>
        <v>4.9110572052707386</v>
      </c>
      <c r="P18" s="81">
        <v>4836953</v>
      </c>
      <c r="Q18" s="81" t="s">
        <v>28</v>
      </c>
      <c r="R18" s="82">
        <v>1237604</v>
      </c>
      <c r="S18" s="31">
        <f>IF(SUMPRODUCT(LEN(P18:R18))=0,"",IF(AND(R18&gt;0,OR(LEN(P18)=0,P18=0),OR(LEN(Q18)=0,Q18=0)),"ERROR",IF(AND(OR(R18=0,R18=0),OR(P18&gt;0,Q18&gt;0)),"ERROR",IFERROR(SUM(P18:Q18)/R18,"ERROR"))))</f>
        <v>3.908320432060659</v>
      </c>
      <c r="T18" s="81">
        <v>2496200</v>
      </c>
      <c r="U18" s="81"/>
      <c r="V18" s="82">
        <v>1237604</v>
      </c>
      <c r="W18" s="31">
        <f>IF(SUMPRODUCT(LEN(T18:V18))=0,"",IF(AND(V18&gt;0,OR(LEN(T18)=0,T18=0),OR(LEN(U18)=0,U18=0)),"ERROR",IF(AND(OR(V18=0,V18=0),OR(T18&gt;0,U18&gt;0)),"ERROR",IFERROR(SUM(T18:U18)/V18,"ERROR"))))</f>
        <v>2.0169618068461319</v>
      </c>
      <c r="X18" s="81">
        <v>2485803</v>
      </c>
      <c r="Y18" s="81"/>
      <c r="Z18" s="82">
        <v>1237604</v>
      </c>
      <c r="AA18" s="31">
        <f>IF(SUMPRODUCT(LEN(X18:Z18))=0,"",IF(AND(Z18&gt;0,OR(LEN(X18)=0,X18=0),OR(LEN(Y18)=0,Y18=0)),"ERROR",IF(AND(OR(Z18=0,Z18=0),OR(X18&gt;0,Y18&gt;0)),"ERROR",IFERROR(SUM(X18:Y18)/Z18,"ERROR"))))</f>
        <v>2.0085608967003985</v>
      </c>
      <c r="AB18" s="81">
        <v>2669819</v>
      </c>
      <c r="AC18" s="81"/>
      <c r="AD18" s="82">
        <v>1198758</v>
      </c>
      <c r="AE18" s="31">
        <f>IF(SUMPRODUCT(LEN(AB18:AD18))=0,"",IF(AND(AD18&gt;0,OR(LEN(AB18)=0,AB18=0),OR(LEN(AC18)=0,AC18=0)),"ERROR",IF(AND(OR(AD18=0,AD18=0),OR(AB18&gt;0,AC18&gt;0)),"ERROR",IFERROR(SUM(AB18:AC18)/AD18,"ERROR"))))</f>
        <v>2.227154271337501</v>
      </c>
      <c r="AF18" s="81">
        <v>2846214</v>
      </c>
      <c r="AG18" s="81"/>
      <c r="AH18" s="82">
        <v>1253005</v>
      </c>
      <c r="AI18" s="31">
        <f>IF(SUMPRODUCT(LEN(AF18:AH18))=0,"",IF(AND(AH18&gt;0,OR(LEN(AF18)=0,AF18=0),OR(LEN(AG18)=0,AG18=0)),"ERROR",IF(AND(OR(AH18=0,AH18=0),OR(AF18&gt;0,AG18&gt;0)),"ERROR",IFERROR(SUM(AF18:AG18)/AH18,"ERROR"))))</f>
        <v>2.2715104887849611</v>
      </c>
      <c r="AJ18" s="81">
        <v>2583975</v>
      </c>
      <c r="AK18" s="81"/>
      <c r="AL18" s="82">
        <v>1308637</v>
      </c>
      <c r="AM18" s="31">
        <f>IF(SUMPRODUCT(LEN(AJ18:AL18))=0,"",IF(AND(AL18&gt;0,OR(LEN(AJ18)=0,AJ18=0),OR(LEN(AK18)=0,AK18=0)),"ERROR",IF(AND(OR(AL18=0,AL18=0),OR(AJ18&gt;0,AK18&gt;0)),"ERROR",IFERROR(SUM(AJ18:AK18)/AL18,"ERROR"))))</f>
        <v>1.9745544409947144</v>
      </c>
      <c r="AN18" s="81">
        <v>3350223.19</v>
      </c>
      <c r="AO18" s="81"/>
      <c r="AP18" s="82">
        <v>1435153</v>
      </c>
      <c r="AQ18" s="31">
        <f>IF(SUMPRODUCT(LEN(AN18:AP18))=0,"",IF(AND(AP18&gt;0,OR(LEN(AN18)=0,AN18=0),OR(LEN(AO18)=0,AO18=0)),"ERROR",IF(AND(OR(AP18=0,AP18=0),OR(AN18&gt;0,AO18&gt;0)),"ERROR",IFERROR(SUM(AN18:AO18)/AP18,"ERROR"))))</f>
        <v>2.3344014122536065</v>
      </c>
      <c r="AR18" s="29">
        <v>2582266</v>
      </c>
      <c r="AS18" s="29"/>
      <c r="AT18" s="30">
        <v>1435153</v>
      </c>
      <c r="AU18" s="31">
        <f>IF(SUMPRODUCT(LEN(AR18:AT18))=0,"",IF(AND(AT18&gt;0,OR(LEN(AR18)=0,AR18=0),OR(LEN(AS18)=0,AS18=0)),"ERROR",IF(AND(OR(AT18=0,AT18=0),OR(AR18&gt;0,AS18&gt;0)),"ERROR",IFERROR(SUM(AR18:AS18)/AT18,"ERROR"))))</f>
        <v>1.7992966603560736</v>
      </c>
    </row>
    <row r="19" spans="1:47" x14ac:dyDescent="0.25">
      <c r="A19" s="1"/>
      <c r="B19" s="24"/>
      <c r="C19" s="24" t="s">
        <v>29</v>
      </c>
      <c r="D19" s="81" t="s">
        <v>28</v>
      </c>
      <c r="E19" s="81">
        <v>234647</v>
      </c>
      <c r="F19" s="82">
        <v>201778</v>
      </c>
      <c r="G19" s="31">
        <f>IF(SUMPRODUCT(LEN(D19:F19))=0,"",IF(AND(F19&gt;0,OR(LEN(D19)=0,D19=0),OR(LEN(E19)=0,E19=0)),"ERROR",IF(AND(OR(F19=0,F19=0),OR(D19&gt;0,E19&gt;0)),"ERROR",IFERROR(SUM(D19:E19)/F19,"ERROR"))))</f>
        <v>1.1628968470299041</v>
      </c>
      <c r="H19" s="81"/>
      <c r="I19" s="81">
        <v>253926</v>
      </c>
      <c r="J19" s="82">
        <v>201778</v>
      </c>
      <c r="K19" s="31">
        <f>IF(SUMPRODUCT(LEN(H19:J19))=0,"",IF(AND(J19&gt;0,OR(LEN(H19)=0,H19=0),OR(LEN(I19)=0,I19=0)),"ERROR",IF(AND(OR(J19=0,J19=0),OR(H19&gt;0,I19&gt;0)),"ERROR",IFERROR(SUM(H19:I19)/J19,"ERROR"))))</f>
        <v>1.2584424466492878</v>
      </c>
      <c r="L19" s="81" t="s">
        <v>28</v>
      </c>
      <c r="M19" s="81">
        <v>300436</v>
      </c>
      <c r="N19" s="82">
        <v>209818</v>
      </c>
      <c r="O19" s="31">
        <f>IF(SUMPRODUCT(LEN(L19:N19))=0,"",IF(AND(N19&gt;0,OR(LEN(L19)=0,L19=0),OR(LEN(M19)=0,M19=0)),"ERROR",IF(AND(OR(N19=0,N19=0),OR(L19&gt;0,M19&gt;0)),"ERROR",IFERROR(SUM(L19:M19)/N19,"ERROR"))))</f>
        <v>1.4318885891582229</v>
      </c>
      <c r="P19" s="81" t="s">
        <v>28</v>
      </c>
      <c r="Q19" s="81">
        <v>288647</v>
      </c>
      <c r="R19" s="82">
        <v>217190</v>
      </c>
      <c r="S19" s="31">
        <f>IF(SUMPRODUCT(LEN(P19:R19))=0,"",IF(AND(R19&gt;0,OR(LEN(P19)=0,P19=0),OR(LEN(Q19)=0,Q19=0)),"ERROR",IF(AND(OR(R19=0,R19=0),OR(P19&gt;0,Q19&gt;0)),"ERROR",IFERROR(SUM(P19:Q19)/R19,"ERROR"))))</f>
        <v>1.3290068603526866</v>
      </c>
      <c r="T19" s="81"/>
      <c r="U19" s="81">
        <v>239178</v>
      </c>
      <c r="V19" s="82">
        <v>217190</v>
      </c>
      <c r="W19" s="31">
        <f>IF(SUMPRODUCT(LEN(T19:V19))=0,"",IF(AND(V19&gt;0,OR(LEN(T19)=0,T19=0),OR(LEN(U19)=0,U19=0)),"ERROR",IF(AND(OR(V19=0,V19=0),OR(T19&gt;0,U19&gt;0)),"ERROR",IFERROR(SUM(T19:U19)/V19,"ERROR"))))</f>
        <v>1.1012385468944241</v>
      </c>
      <c r="X19" s="81"/>
      <c r="Y19" s="81">
        <v>288968</v>
      </c>
      <c r="Z19" s="82">
        <v>217190</v>
      </c>
      <c r="AA19" s="31">
        <f>IF(SUMPRODUCT(LEN(X19:Z19))=0,"",IF(AND(Z19&gt;0,OR(LEN(X19)=0,X19=0),OR(LEN(Y19)=0,Y19=0)),"ERROR",IF(AND(OR(Z19=0,Z19=0),OR(X19&gt;0,Y19&gt;0)),"ERROR",IFERROR(SUM(X19:Y19)/Z19,"ERROR"))))</f>
        <v>1.3304848289516091</v>
      </c>
      <c r="AB19" s="81"/>
      <c r="AC19" s="81">
        <v>337098</v>
      </c>
      <c r="AD19" s="82">
        <v>211555</v>
      </c>
      <c r="AE19" s="31">
        <f>IF(SUMPRODUCT(LEN(AB19:AD19))=0,"",IF(AND(AD19&gt;0,OR(LEN(AB19)=0,AB19=0),OR(LEN(AC19)=0,AC19=0)),"ERROR",IF(AND(OR(AD19=0,AD19=0),OR(AB19&gt;0,AC19&gt;0)),"ERROR",IFERROR(SUM(AB19:AC19)/AD19,"ERROR"))))</f>
        <v>1.59342960459455</v>
      </c>
      <c r="AF19" s="81"/>
      <c r="AG19" s="81">
        <v>259840</v>
      </c>
      <c r="AH19" s="82">
        <v>302511</v>
      </c>
      <c r="AI19" s="31">
        <f>IF(SUMPRODUCT(LEN(AF19:AH19))=0,"",IF(AND(AH19&gt;0,OR(LEN(AF19)=0,AF19=0),OR(LEN(AG19)=0,AG19=0)),"ERROR",IF(AND(OR(AH19=0,AH19=0),OR(AF19&gt;0,AG19&gt;0)),"ERROR",IFERROR(SUM(AF19:AG19)/AH19,"ERROR"))))</f>
        <v>0.85894397228530528</v>
      </c>
      <c r="AJ19" s="81"/>
      <c r="AK19" s="81">
        <v>202791</v>
      </c>
      <c r="AL19" s="82">
        <v>302511</v>
      </c>
      <c r="AM19" s="31">
        <f>IF(SUMPRODUCT(LEN(AJ19:AL19))=0,"",IF(AND(AL19&gt;0,OR(LEN(AJ19)=0,AJ19=0),OR(LEN(AK19)=0,AK19=0)),"ERROR",IF(AND(OR(AL19=0,AL19=0),OR(AJ19&gt;0,AK19&gt;0)),"ERROR",IFERROR(SUM(AJ19:AK19)/AL19,"ERROR"))))</f>
        <v>0.67035909438003904</v>
      </c>
      <c r="AN19" s="81"/>
      <c r="AO19" s="81">
        <v>277844</v>
      </c>
      <c r="AP19" s="82">
        <v>307547</v>
      </c>
      <c r="AQ19" s="31">
        <f>IF(SUMPRODUCT(LEN(AN19:AP19))=0,"",IF(AND(AP19&gt;0,OR(LEN(AN19)=0,AN19=0),OR(LEN(AO19)=0,AO19=0)),"ERROR",IF(AND(OR(AP19=0,AP19=0),OR(AN19&gt;0,AO19&gt;0)),"ERROR",IFERROR(SUM(AN19:AO19)/AP19,"ERROR"))))</f>
        <v>0.90341963992495455</v>
      </c>
      <c r="AR19" s="29"/>
      <c r="AS19" s="29">
        <v>393501</v>
      </c>
      <c r="AT19" s="30">
        <v>307547</v>
      </c>
      <c r="AU19" s="31">
        <f>IF(SUMPRODUCT(LEN(AR19:AT19))=0,"",IF(AND(AT19&gt;0,OR(LEN(AR19)=0,AR19=0),OR(LEN(AS19)=0,AS19=0)),"ERROR",IF(AND(OR(AT19=0,AT19=0),OR(AR19&gt;0,AS19&gt;0)),"ERROR",IFERROR(SUM(AR19:AS19)/AT19,"ERROR"))))</f>
        <v>1.2794824856038265</v>
      </c>
    </row>
    <row r="20" spans="1:47" x14ac:dyDescent="0.25">
      <c r="A20" s="1"/>
      <c r="B20" s="24"/>
      <c r="C20" s="24" t="s">
        <v>30</v>
      </c>
      <c r="D20" s="81"/>
      <c r="E20" s="81"/>
      <c r="F20" s="82"/>
      <c r="G20" s="31" t="str">
        <f>IF(SUMPRODUCT(LEN(D20:F20))=0,"",IF(AND(F20&gt;0,OR(LEN(D20)=0,D20=0),OR(LEN(E20)=0,E20=0)),"ERROR",IF(AND(OR(F20=0,F20=0),OR(D20&gt;0,E20&gt;0)),"ERROR",IFERROR(SUM(D20:E20)/F20,"ERROR"))))</f>
        <v/>
      </c>
      <c r="H20" s="81"/>
      <c r="I20" s="81"/>
      <c r="J20" s="82"/>
      <c r="K20" s="31" t="str">
        <f>IF(SUMPRODUCT(LEN(H20:J20))=0,"",IF(AND(J20&gt;0,OR(LEN(H20)=0,H20=0),OR(LEN(I20)=0,I20=0)),"ERROR",IF(AND(OR(J20=0,J20=0),OR(H20&gt;0,I20&gt;0)),"ERROR",IFERROR(SUM(H20:I20)/J20,"ERROR"))))</f>
        <v/>
      </c>
      <c r="L20" s="81"/>
      <c r="M20" s="81"/>
      <c r="N20" s="82"/>
      <c r="O20" s="31" t="str">
        <f>IF(SUMPRODUCT(LEN(L20:N20))=0,"",IF(AND(N20&gt;0,OR(LEN(L20)=0,L20=0),OR(LEN(M20)=0,M20=0)),"ERROR",IF(AND(OR(N20=0,N20=0),OR(L20&gt;0,M20&gt;0)),"ERROR",IFERROR(SUM(L20:M20)/N20,"ERROR"))))</f>
        <v/>
      </c>
      <c r="P20" s="81"/>
      <c r="Q20" s="81"/>
      <c r="R20" s="82"/>
      <c r="S20" s="31" t="str">
        <f>IF(SUMPRODUCT(LEN(P20:R20))=0,"",IF(AND(R20&gt;0,OR(LEN(P20)=0,P20=0),OR(LEN(Q20)=0,Q20=0)),"ERROR",IF(AND(OR(R20=0,R20=0),OR(P20&gt;0,Q20&gt;0)),"ERROR",IFERROR(SUM(P20:Q20)/R20,"ERROR"))))</f>
        <v/>
      </c>
      <c r="T20" s="81"/>
      <c r="U20" s="81"/>
      <c r="V20" s="82"/>
      <c r="W20" s="31" t="str">
        <f>IF(SUMPRODUCT(LEN(T20:V20))=0,"",IF(AND(V20&gt;0,OR(LEN(T20)=0,T20=0),OR(LEN(U20)=0,U20=0)),"ERROR",IF(AND(OR(V20=0,V20=0),OR(T20&gt;0,U20&gt;0)),"ERROR",IFERROR(SUM(T20:U20)/V20,"ERROR"))))</f>
        <v/>
      </c>
      <c r="X20" s="81"/>
      <c r="Y20" s="81"/>
      <c r="Z20" s="82"/>
      <c r="AA20" s="31" t="str">
        <f>IF(SUMPRODUCT(LEN(X20:Z20))=0,"",IF(AND(Z20&gt;0,OR(LEN(X20)=0,X20=0),OR(LEN(Y20)=0,Y20=0)),"ERROR",IF(AND(OR(Z20=0,Z20=0),OR(X20&gt;0,Y20&gt;0)),"ERROR",IFERROR(SUM(X20:Y20)/Z20,"ERROR"))))</f>
        <v/>
      </c>
      <c r="AB20" s="81"/>
      <c r="AC20" s="81"/>
      <c r="AD20" s="82"/>
      <c r="AE20" s="31" t="str">
        <f>IF(SUMPRODUCT(LEN(AB20:AD20))=0,"",IF(AND(AD20&gt;0,OR(LEN(AB20)=0,AB20=0),OR(LEN(AC20)=0,AC20=0)),"ERROR",IF(AND(OR(AD20=0,AD20=0),OR(AB20&gt;0,AC20&gt;0)),"ERROR",IFERROR(SUM(AB20:AC20)/AD20,"ERROR"))))</f>
        <v/>
      </c>
      <c r="AF20" s="81"/>
      <c r="AG20" s="81"/>
      <c r="AH20" s="82"/>
      <c r="AI20" s="31" t="str">
        <f>IF(SUMPRODUCT(LEN(AF20:AH20))=0,"",IF(AND(AH20&gt;0,OR(LEN(AF20)=0,AF20=0),OR(LEN(AG20)=0,AG20=0)),"ERROR",IF(AND(OR(AH20=0,AH20=0),OR(AF20&gt;0,AG20&gt;0)),"ERROR",IFERROR(SUM(AF20:AG20)/AH20,"ERROR"))))</f>
        <v/>
      </c>
      <c r="AJ20" s="81"/>
      <c r="AK20" s="81"/>
      <c r="AL20" s="82"/>
      <c r="AM20" s="31" t="str">
        <f>IF(SUMPRODUCT(LEN(AJ20:AL20))=0,"",IF(AND(AL20&gt;0,OR(LEN(AJ20)=0,AJ20=0),OR(LEN(AK20)=0,AK20=0)),"ERROR",IF(AND(OR(AL20=0,AL20=0),OR(AJ20&gt;0,AK20&gt;0)),"ERROR",IFERROR(SUM(AJ20:AK20)/AL20,"ERROR"))))</f>
        <v/>
      </c>
      <c r="AN20" s="81"/>
      <c r="AO20" s="81"/>
      <c r="AP20" s="82"/>
      <c r="AQ20" s="31" t="str">
        <f>IF(SUMPRODUCT(LEN(AN20:AP20))=0,"",IF(AND(AP20&gt;0,OR(LEN(AN20)=0,AN20=0),OR(LEN(AO20)=0,AO20=0)),"ERROR",IF(AND(OR(AP20=0,AP20=0),OR(AN20&gt;0,AO20&gt;0)),"ERROR",IFERROR(SUM(AN20:AO20)/AP20,"ERROR"))))</f>
        <v/>
      </c>
      <c r="AR20" s="29"/>
      <c r="AS20" s="29"/>
      <c r="AT20" s="30"/>
      <c r="AU20" s="31" t="str">
        <f>IF(SUMPRODUCT(LEN(AR20:AT20))=0,"",IF(AND(AT20&gt;0,OR(LEN(AR20)=0,AR20=0),OR(LEN(AS20)=0,AS20=0)),"ERROR",IF(AND(OR(AT20=0,AT20=0),OR(AR20&gt;0,AS20&gt;0)),"ERROR",IFERROR(SUM(AR20:AS20)/AT20,"ERROR"))))</f>
        <v/>
      </c>
    </row>
    <row r="21" spans="1:47" x14ac:dyDescent="0.25">
      <c r="A21" s="1"/>
      <c r="B21" s="24"/>
      <c r="C21" s="24" t="s">
        <v>34</v>
      </c>
      <c r="D21" s="81"/>
      <c r="E21" s="81"/>
      <c r="F21" s="83"/>
      <c r="G21" s="38"/>
      <c r="H21" s="81"/>
      <c r="I21" s="81"/>
      <c r="J21" s="83"/>
      <c r="K21" s="38"/>
      <c r="L21" s="81"/>
      <c r="M21" s="81"/>
      <c r="N21" s="83"/>
      <c r="O21" s="38"/>
      <c r="P21" s="81"/>
      <c r="Q21" s="81"/>
      <c r="R21" s="83"/>
      <c r="S21" s="38"/>
      <c r="T21" s="81"/>
      <c r="U21" s="81"/>
      <c r="V21" s="83"/>
      <c r="W21" s="38"/>
      <c r="X21" s="81"/>
      <c r="Y21" s="81"/>
      <c r="Z21" s="83"/>
      <c r="AA21" s="38"/>
      <c r="AB21" s="81"/>
      <c r="AC21" s="81"/>
      <c r="AD21" s="83"/>
      <c r="AE21" s="38"/>
      <c r="AF21" s="81"/>
      <c r="AG21" s="81"/>
      <c r="AH21" s="83"/>
      <c r="AI21" s="38"/>
      <c r="AJ21" s="81"/>
      <c r="AK21" s="81"/>
      <c r="AL21" s="83"/>
      <c r="AM21" s="38"/>
      <c r="AN21" s="81"/>
      <c r="AO21" s="81"/>
      <c r="AP21" s="83"/>
      <c r="AQ21" s="38"/>
      <c r="AR21" s="29"/>
      <c r="AS21" s="29"/>
      <c r="AT21" s="83"/>
      <c r="AU21" s="38"/>
    </row>
    <row r="22" spans="1:47" x14ac:dyDescent="0.25">
      <c r="A22" s="1"/>
      <c r="B22" s="24"/>
      <c r="C22" s="24"/>
      <c r="D22" s="32"/>
      <c r="E22" s="32"/>
      <c r="F22" s="39"/>
      <c r="G22" s="40"/>
      <c r="H22" s="32"/>
      <c r="I22" s="32"/>
      <c r="J22" s="39"/>
      <c r="K22" s="40"/>
      <c r="L22" s="32"/>
      <c r="M22" s="32"/>
      <c r="N22" s="39"/>
      <c r="O22" s="40"/>
      <c r="P22" s="32"/>
      <c r="Q22" s="32"/>
      <c r="R22" s="39"/>
      <c r="S22" s="40"/>
      <c r="T22" s="32"/>
      <c r="U22" s="32"/>
      <c r="V22" s="39"/>
      <c r="W22" s="40"/>
      <c r="X22" s="32"/>
      <c r="Y22" s="32"/>
      <c r="Z22" s="39"/>
      <c r="AA22" s="40"/>
      <c r="AB22" s="32"/>
      <c r="AC22" s="32"/>
      <c r="AD22" s="39"/>
      <c r="AE22" s="40"/>
      <c r="AF22" s="32"/>
      <c r="AG22" s="32"/>
      <c r="AH22" s="39"/>
      <c r="AI22" s="40"/>
      <c r="AJ22" s="32"/>
      <c r="AK22" s="32"/>
      <c r="AL22" s="39"/>
      <c r="AM22" s="40"/>
      <c r="AN22" s="32"/>
      <c r="AO22" s="32"/>
      <c r="AP22" s="39"/>
      <c r="AQ22" s="40"/>
      <c r="AR22" s="32"/>
      <c r="AS22" s="32"/>
      <c r="AT22" s="39"/>
      <c r="AU22" s="40"/>
    </row>
    <row r="23" spans="1:47" x14ac:dyDescent="0.25">
      <c r="A23" s="1"/>
      <c r="B23" s="24"/>
      <c r="C23" s="23" t="str">
        <f>"SUBTOTAL "&amp;C16</f>
        <v>SUBTOTAL Building Maintenance</v>
      </c>
      <c r="D23" s="35">
        <f>SUM(D18:D21)</f>
        <v>1730816</v>
      </c>
      <c r="E23" s="35">
        <f>SUM(E18:E21)</f>
        <v>234647</v>
      </c>
      <c r="F23" s="36">
        <f>SUM(F18:F20)</f>
        <v>1285848</v>
      </c>
      <c r="G23" s="31">
        <f>IF(COUNTIF(G18:G20,"ERROR")&gt;0,"ERROR",IFERROR(SUM(D23:E23)/F23,0))</f>
        <v>1.5285344768588511</v>
      </c>
      <c r="H23" s="35">
        <f>SUM(H18:H21)</f>
        <v>1990948</v>
      </c>
      <c r="I23" s="35">
        <f>SUM(I18:I21)</f>
        <v>253926</v>
      </c>
      <c r="J23" s="36">
        <f>SUM(J18:J20)</f>
        <v>1295662</v>
      </c>
      <c r="K23" s="31">
        <f>IF(COUNTIF(K18:K20,"ERROR")&gt;0,"ERROR",IFERROR(SUM(H23:I23)/J23,0))</f>
        <v>1.7326077325722296</v>
      </c>
      <c r="L23" s="35">
        <f>SUM(L18:L21)</f>
        <v>5332642</v>
      </c>
      <c r="M23" s="35">
        <f>SUM(M18:M21)</f>
        <v>300436</v>
      </c>
      <c r="N23" s="36">
        <f>SUM(N18:N20)</f>
        <v>1295662</v>
      </c>
      <c r="O23" s="31">
        <f>IF(COUNTIF(O18:O20,"ERROR")&gt;0,"ERROR",IFERROR(SUM(L23:M23)/N23,0))</f>
        <v>4.3476446789363274</v>
      </c>
      <c r="P23" s="35">
        <f>SUM(P18:P21)</f>
        <v>4836953</v>
      </c>
      <c r="Q23" s="35">
        <f>SUM(Q18:Q21)</f>
        <v>288647</v>
      </c>
      <c r="R23" s="36">
        <f>SUM(R18:R20)</f>
        <v>1454794</v>
      </c>
      <c r="S23" s="31">
        <f>IF(COUNTIF(S18:S20,"ERROR")&gt;0,"ERROR",IFERROR(SUM(P23:Q23)/R23,0))</f>
        <v>3.5232479650039799</v>
      </c>
      <c r="T23" s="35">
        <f>SUM(T18:T21)</f>
        <v>2496200</v>
      </c>
      <c r="U23" s="35">
        <f>SUM(U18:U21)</f>
        <v>239178</v>
      </c>
      <c r="V23" s="36">
        <f>SUM(V18:V20)</f>
        <v>1454794</v>
      </c>
      <c r="W23" s="31">
        <f>IF(COUNTIF(W18:W20,"ERROR")&gt;0,"ERROR",IFERROR(SUM(T23:U23)/V23,0))</f>
        <v>1.8802510870954925</v>
      </c>
      <c r="X23" s="35">
        <f>SUM(X18:X21)</f>
        <v>2485803</v>
      </c>
      <c r="Y23" s="35">
        <f>SUM(Y18:Y21)</f>
        <v>288968</v>
      </c>
      <c r="Z23" s="36">
        <f>SUM(Z18:Z20)</f>
        <v>1454794</v>
      </c>
      <c r="AA23" s="31">
        <f>IF(COUNTIF(AA18:AA20,"ERROR")&gt;0,"ERROR",IFERROR(SUM(X23:Y23)/Z23,0))</f>
        <v>1.9073291476318983</v>
      </c>
      <c r="AB23" s="35">
        <f>SUM(AB18:AB21)</f>
        <v>2669819</v>
      </c>
      <c r="AC23" s="35">
        <f>SUM(AC18:AC21)</f>
        <v>337098</v>
      </c>
      <c r="AD23" s="36">
        <f>SUM(AD18:AD20)</f>
        <v>1410313</v>
      </c>
      <c r="AE23" s="31">
        <f>IF(COUNTIF(AE18:AE20,"ERROR")&gt;0,"ERROR",IFERROR(SUM(AB23:AC23)/AD23,0))</f>
        <v>2.1320919540555892</v>
      </c>
      <c r="AF23" s="35">
        <f>SUM(AF18:AF21)</f>
        <v>2846214</v>
      </c>
      <c r="AG23" s="35">
        <f>SUM(AG18:AG21)</f>
        <v>259840</v>
      </c>
      <c r="AH23" s="36">
        <f>SUM(AH18:AH20)</f>
        <v>1555516</v>
      </c>
      <c r="AI23" s="31">
        <f>IF(COUNTIF(AI18:AI20,"ERROR")&gt;0,"ERROR",IFERROR(SUM(AF23:AG23)/AH23,0))</f>
        <v>1.9967997757657265</v>
      </c>
      <c r="AJ23" s="35">
        <f>SUM(AJ18:AJ21)</f>
        <v>2583975</v>
      </c>
      <c r="AK23" s="35">
        <f>SUM(AK18:AK21)</f>
        <v>202791</v>
      </c>
      <c r="AL23" s="36">
        <f>SUM(AL18:AL20)</f>
        <v>1611148</v>
      </c>
      <c r="AM23" s="31">
        <f>IF(COUNTIF(AM18:AM20,"ERROR")&gt;0,"ERROR",IFERROR(SUM(AJ23:AK23)/AL23,0))</f>
        <v>1.7296772239421829</v>
      </c>
      <c r="AN23" s="35">
        <f>SUM(AN18:AN21)</f>
        <v>3350223.19</v>
      </c>
      <c r="AO23" s="35">
        <f>SUM(AO18:AO21)</f>
        <v>277844</v>
      </c>
      <c r="AP23" s="36">
        <f>SUM(AP18:AP20)</f>
        <v>1742700</v>
      </c>
      <c r="AQ23" s="31">
        <f>IF(COUNTIF(AQ18:AQ20,"ERROR")&gt;0,"ERROR",IFERROR(SUM(AN23:AO23)/AP23,0))</f>
        <v>2.0818656050955413</v>
      </c>
      <c r="AR23" s="35">
        <f>SUM(AR18:AR21)</f>
        <v>2582266</v>
      </c>
      <c r="AS23" s="35">
        <f>SUM(AS18:AS21)</f>
        <v>393501</v>
      </c>
      <c r="AT23" s="36">
        <f>SUM(AT18:AT20)</f>
        <v>1742700</v>
      </c>
      <c r="AU23" s="31">
        <f>IF(COUNTIF(AU18:AU20,"ERROR")&gt;0,"ERROR",IFERROR(SUM(AR23:AS23)/AT23,0))</f>
        <v>1.7075612555230391</v>
      </c>
    </row>
    <row r="24" spans="1:47" x14ac:dyDescent="0.25">
      <c r="A24" s="1"/>
      <c r="B24" s="24"/>
      <c r="C24" s="2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47" x14ac:dyDescent="0.25">
      <c r="A25" s="1"/>
      <c r="B25" s="6" t="s">
        <v>35</v>
      </c>
      <c r="C25" s="27" t="s">
        <v>36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</row>
    <row r="26" spans="1:47" x14ac:dyDescent="0.25">
      <c r="A26" s="1"/>
      <c r="B26" s="24"/>
      <c r="C26" s="28" t="s">
        <v>26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</row>
    <row r="27" spans="1:47" x14ac:dyDescent="0.25">
      <c r="A27" s="1"/>
      <c r="B27" s="24"/>
      <c r="C27" s="24" t="s">
        <v>37</v>
      </c>
      <c r="D27" s="81">
        <v>2061567</v>
      </c>
      <c r="E27" s="81" t="s">
        <v>28</v>
      </c>
      <c r="F27" s="82">
        <v>1084070</v>
      </c>
      <c r="G27" s="31">
        <f>IF(SUMPRODUCT(LEN(D27:F27))=0,"",IF(AND(F27&gt;0,OR(LEN(D27)=0,D27=0),OR(LEN(E27)=0,E27=0)),"ERROR",IF(AND(OR(F27=0,F27=0),OR(D27&gt;0,E27&gt;0)),"ERROR",IFERROR(SUM(D27:E27)/F27,"ERROR"))))</f>
        <v>1.9016917726715064</v>
      </c>
      <c r="H27" s="81">
        <v>2140387</v>
      </c>
      <c r="I27" s="81"/>
      <c r="J27" s="82">
        <v>1093884</v>
      </c>
      <c r="K27" s="31">
        <f>IF(SUMPRODUCT(LEN(H27:J27))=0,"",IF(AND(J27&gt;0,OR(LEN(H27)=0,H27=0),OR(LEN(I27)=0,I27=0)),"ERROR",IF(AND(OR(J27=0,J27=0),OR(H27&gt;0,I27&gt;0)),"ERROR",IFERROR(SUM(H27:I27)/J27,"ERROR"))))</f>
        <v>1.9566855352121431</v>
      </c>
      <c r="L27" s="81">
        <v>2363302</v>
      </c>
      <c r="M27" s="81" t="s">
        <v>28</v>
      </c>
      <c r="N27" s="82">
        <v>1085844</v>
      </c>
      <c r="O27" s="31">
        <f>IF(SUMPRODUCT(LEN(L27:N27))=0,"",IF(AND(N27&gt;0,OR(LEN(L27)=0,L27=0),OR(LEN(M27)=0,M27=0)),"ERROR",IF(AND(OR(N27=0,N27=0),OR(L27&gt;0,M27&gt;0)),"ERROR",IFERROR(SUM(L27:M27)/N27,"ERROR"))))</f>
        <v>2.1764654959644294</v>
      </c>
      <c r="P27" s="81">
        <v>2783779</v>
      </c>
      <c r="Q27" s="81" t="s">
        <v>28</v>
      </c>
      <c r="R27" s="82">
        <v>1237604</v>
      </c>
      <c r="S27" s="31">
        <f>IF(SUMPRODUCT(LEN(P27:R27))=0,"",IF(AND(R27&gt;0,OR(LEN(P27)=0,P27=0),OR(LEN(Q27)=0,Q27=0)),"ERROR",IF(AND(OR(R27=0,R27=0),OR(P27&gt;0,Q27&gt;0)),"ERROR",IFERROR(SUM(P27:Q27)/R27,"ERROR"))))</f>
        <v>2.2493293492910493</v>
      </c>
      <c r="T27" s="81">
        <v>2728590.41</v>
      </c>
      <c r="U27" s="81"/>
      <c r="V27" s="82">
        <v>1237604</v>
      </c>
      <c r="W27" s="31">
        <f>IF(SUMPRODUCT(LEN(T27:V27))=0,"",IF(AND(V27&gt;0,OR(LEN(T27)=0,T27=0),OR(LEN(U27)=0,U27=0)),"ERROR",IF(AND(OR(V27=0,V27=0),OR(T27&gt;0,U27&gt;0)),"ERROR",IFERROR(SUM(T27:U27)/V27,"ERROR"))))</f>
        <v>2.2047362565085442</v>
      </c>
      <c r="X27" s="81">
        <v>2944870</v>
      </c>
      <c r="Y27" s="81"/>
      <c r="Z27" s="82">
        <v>1237604</v>
      </c>
      <c r="AA27" s="31">
        <f>IF(SUMPRODUCT(LEN(X27:Z27))=0,"",IF(AND(Z27&gt;0,OR(LEN(X27)=0,X27=0),OR(LEN(Y27)=0,Y27=0)),"ERROR",IF(AND(OR(Z27=0,Z27=0),OR(X27&gt;0,Y27&gt;0)),"ERROR",IFERROR(SUM(X27:Y27)/Z27,"ERROR"))))</f>
        <v>2.3794929557435172</v>
      </c>
      <c r="AB27" s="81">
        <v>2892015</v>
      </c>
      <c r="AC27" s="81"/>
      <c r="AD27" s="82">
        <v>1198758</v>
      </c>
      <c r="AE27" s="31">
        <f>IF(SUMPRODUCT(LEN(AB27:AD27))=0,"",IF(AND(AD27&gt;0,OR(LEN(AB27)=0,AB27=0),OR(LEN(AC27)=0,AC27=0)),"ERROR",IF(AND(OR(AD27=0,AD27=0),OR(AB27&gt;0,AC27&gt;0)),"ERROR",IFERROR(SUM(AB27:AC27)/AD27,"ERROR"))))</f>
        <v>2.4125094472779325</v>
      </c>
      <c r="AF27" s="81">
        <v>3096545</v>
      </c>
      <c r="AG27" s="81"/>
      <c r="AH27" s="82">
        <v>1253005</v>
      </c>
      <c r="AI27" s="31">
        <f>IF(SUMPRODUCT(LEN(AF27:AH27))=0,"",IF(AND(AH27&gt;0,OR(LEN(AF27)=0,AF27=0),OR(LEN(AG27)=0,AG27=0)),"ERROR",IF(AND(OR(AH27=0,AH27=0),OR(AF27&gt;0,AG27&gt;0)),"ERROR",IFERROR(SUM(AF27:AG27)/AH27,"ERROR"))))</f>
        <v>2.4712950068036439</v>
      </c>
      <c r="AJ27" s="81">
        <v>3067449.32</v>
      </c>
      <c r="AK27" s="81"/>
      <c r="AL27" s="82">
        <v>1308637</v>
      </c>
      <c r="AM27" s="31">
        <f>IF(SUMPRODUCT(LEN(AJ27:AL27))=0,"",IF(AND(AL27&gt;0,OR(LEN(AJ27)=0,AJ27=0),OR(LEN(AK27)=0,AK27=0)),"ERROR",IF(AND(OR(AL27=0,AL27=0),OR(AJ27&gt;0,AK27&gt;0)),"ERROR",IFERROR(SUM(AJ27:AK27)/AL27,"ERROR"))))</f>
        <v>2.3440032033329334</v>
      </c>
      <c r="AN27" s="81">
        <v>3227369.91</v>
      </c>
      <c r="AO27" s="81"/>
      <c r="AP27" s="82">
        <v>1435153</v>
      </c>
      <c r="AQ27" s="31">
        <f>IF(SUMPRODUCT(LEN(AN27:AP27))=0,"",IF(AND(AP27&gt;0,OR(LEN(AN27)=0,AN27=0),OR(LEN(AO27)=0,AO27=0)),"ERROR",IF(AND(OR(AP27=0,AP27=0),OR(AN27&gt;0,AO27&gt;0)),"ERROR",IFERROR(SUM(AN27:AO27)/AP27,"ERROR"))))</f>
        <v>2.2487984974424329</v>
      </c>
      <c r="AR27" s="29">
        <v>3453363</v>
      </c>
      <c r="AS27" s="29"/>
      <c r="AT27" s="30">
        <v>1435153</v>
      </c>
      <c r="AU27" s="31">
        <f>IF(SUMPRODUCT(LEN(AR27:AT27))=0,"",IF(AND(AT27&gt;0,OR(LEN(AR27)=0,AR27=0),OR(LEN(AS27)=0,AS27=0)),"ERROR",IF(AND(OR(AT27=0,AT27=0),OR(AR27&gt;0,AS27&gt;0)),"ERROR",IFERROR(SUM(AR27:AS27)/AT27,"ERROR"))))</f>
        <v>2.4062681818593559</v>
      </c>
    </row>
    <row r="28" spans="1:47" x14ac:dyDescent="0.25">
      <c r="A28" s="1"/>
      <c r="B28" s="24"/>
      <c r="C28" s="24" t="s">
        <v>29</v>
      </c>
      <c r="D28" s="81" t="s">
        <v>28</v>
      </c>
      <c r="E28" s="81">
        <v>242103</v>
      </c>
      <c r="F28" s="82">
        <v>201778</v>
      </c>
      <c r="G28" s="31">
        <f>IF(SUMPRODUCT(LEN(D28:F28))=0,"",IF(AND(F28&gt;0,OR(LEN(D28)=0,D28=0),OR(LEN(E28)=0,E28=0)),"ERROR",IF(AND(OR(F28=0,F28=0),OR(D28&gt;0,E28&gt;0)),"ERROR",IFERROR(SUM(D28:E28)/F28,"ERROR"))))</f>
        <v>1.1998483481846385</v>
      </c>
      <c r="H28" s="81"/>
      <c r="I28" s="81">
        <v>238839</v>
      </c>
      <c r="J28" s="82">
        <v>201778</v>
      </c>
      <c r="K28" s="31">
        <f>IF(SUMPRODUCT(LEN(H28:J28))=0,"",IF(AND(J28&gt;0,OR(LEN(H28)=0,H28=0),OR(LEN(I28)=0,I28=0)),"ERROR",IF(AND(OR(J28=0,J28=0),OR(H28&gt;0,I28&gt;0)),"ERROR",IFERROR(SUM(H28:I28)/J28,"ERROR"))))</f>
        <v>1.1836721545460853</v>
      </c>
      <c r="L28" s="81" t="s">
        <v>28</v>
      </c>
      <c r="M28" s="81">
        <v>210929</v>
      </c>
      <c r="N28" s="82">
        <v>209818</v>
      </c>
      <c r="O28" s="31">
        <f>IF(SUMPRODUCT(LEN(L28:N28))=0,"",IF(AND(N28&gt;0,OR(LEN(L28)=0,L28=0),OR(LEN(M28)=0,M28=0)),"ERROR",IF(AND(OR(N28=0,N28=0),OR(L28&gt;0,M28&gt;0)),"ERROR",IFERROR(SUM(L28:M28)/N28,"ERROR"))))</f>
        <v>1.0052950652470236</v>
      </c>
      <c r="P28" s="81" t="s">
        <v>28</v>
      </c>
      <c r="Q28" s="81">
        <v>196051</v>
      </c>
      <c r="R28" s="82">
        <v>217190</v>
      </c>
      <c r="S28" s="31">
        <f>IF(SUMPRODUCT(LEN(P28:R28))=0,"",IF(AND(R28&gt;0,OR(LEN(P28)=0,P28=0),OR(LEN(Q28)=0,Q28=0)),"ERROR",IF(AND(OR(R28=0,R28=0),OR(P28&gt;0,Q28&gt;0)),"ERROR",IFERROR(SUM(P28:Q28)/R28,"ERROR"))))</f>
        <v>0.90267047285786639</v>
      </c>
      <c r="T28" s="81"/>
      <c r="U28" s="81">
        <v>205168</v>
      </c>
      <c r="V28" s="82">
        <v>217190</v>
      </c>
      <c r="W28" s="31">
        <f>IF(SUMPRODUCT(LEN(T28:V28))=0,"",IF(AND(V28&gt;0,OR(LEN(T28)=0,T28=0),OR(LEN(U28)=0,U28=0)),"ERROR",IF(AND(OR(V28=0,V28=0),OR(T28&gt;0,U28&gt;0)),"ERROR",IFERROR(SUM(T28:U28)/V28,"ERROR"))))</f>
        <v>0.94464754362539716</v>
      </c>
      <c r="X28" s="81"/>
      <c r="Y28" s="81">
        <v>204545</v>
      </c>
      <c r="Z28" s="82">
        <v>217190</v>
      </c>
      <c r="AA28" s="31">
        <f>IF(SUMPRODUCT(LEN(X28:Z28))=0,"",IF(AND(Z28&gt;0,OR(LEN(X28)=0,X28=0),OR(LEN(Y28)=0,Y28=0)),"ERROR",IF(AND(OR(Z28=0,Z28=0),OR(X28&gt;0,Y28&gt;0)),"ERROR",IFERROR(SUM(X28:Y28)/Z28,"ERROR"))))</f>
        <v>0.94177908743496475</v>
      </c>
      <c r="AB28" s="81"/>
      <c r="AC28" s="81">
        <v>292006</v>
      </c>
      <c r="AD28" s="82">
        <v>211555</v>
      </c>
      <c r="AE28" s="31">
        <f>IF(SUMPRODUCT(LEN(AB28:AD28))=0,"",IF(AND(AD28&gt;0,OR(LEN(AB28)=0,AB28=0),OR(LEN(AC28)=0,AC28=0)),"ERROR",IF(AND(OR(AD28=0,AD28=0),OR(AB28&gt;0,AC28&gt;0)),"ERROR",IFERROR(SUM(AB28:AC28)/AD28,"ERROR"))))</f>
        <v>1.3802840868804802</v>
      </c>
      <c r="AF28" s="81"/>
      <c r="AG28" s="81">
        <v>238803</v>
      </c>
      <c r="AH28" s="82">
        <v>302511</v>
      </c>
      <c r="AI28" s="31">
        <f>IF(SUMPRODUCT(LEN(AF28:AH28))=0,"",IF(AND(AH28&gt;0,OR(LEN(AF28)=0,AF28=0),OR(LEN(AG28)=0,AG28=0)),"ERROR",IF(AND(OR(AH28=0,AH28=0),OR(AF28&gt;0,AG28&gt;0)),"ERROR",IFERROR(SUM(AF28:AG28)/AH28,"ERROR"))))</f>
        <v>0.78940269940597196</v>
      </c>
      <c r="AJ28" s="81"/>
      <c r="AK28" s="81">
        <v>154017</v>
      </c>
      <c r="AL28" s="82">
        <v>302511</v>
      </c>
      <c r="AM28" s="31">
        <f>IF(SUMPRODUCT(LEN(AJ28:AL28))=0,"",IF(AND(AL28&gt;0,OR(LEN(AJ28)=0,AJ28=0),OR(LEN(AK28)=0,AK28=0)),"ERROR",IF(AND(OR(AL28=0,AL28=0),OR(AJ28&gt;0,AK28&gt;0)),"ERROR",IFERROR(SUM(AJ28:AK28)/AL28,"ERROR"))))</f>
        <v>0.50912859367097396</v>
      </c>
      <c r="AN28" s="81"/>
      <c r="AO28" s="81">
        <v>163653.07999999999</v>
      </c>
      <c r="AP28" s="82">
        <v>307547</v>
      </c>
      <c r="AQ28" s="31">
        <f>IF(SUMPRODUCT(LEN(AN28:AP28))=0,"",IF(AND(AP28&gt;0,OR(LEN(AN28)=0,AN28=0),OR(LEN(AO28)=0,AO28=0)),"ERROR",IF(AND(OR(AP28=0,AP28=0),OR(AN28&gt;0,AO28&gt;0)),"ERROR",IFERROR(SUM(AN28:AO28)/AP28,"ERROR"))))</f>
        <v>0.53212380546713178</v>
      </c>
      <c r="AR28" s="29"/>
      <c r="AS28" s="29">
        <v>152911</v>
      </c>
      <c r="AT28" s="30">
        <v>307547</v>
      </c>
      <c r="AU28" s="31">
        <f>IF(SUMPRODUCT(LEN(AR28:AT28))=0,"",IF(AND(AT28&gt;0,OR(LEN(AR28)=0,AR28=0),OR(LEN(AS28)=0,AS28=0)),"ERROR",IF(AND(OR(AT28=0,AT28=0),OR(AR28&gt;0,AS28&gt;0)),"ERROR",IFERROR(SUM(AR28:AS28)/AT28,"ERROR"))))</f>
        <v>0.49719555059877024</v>
      </c>
    </row>
    <row r="29" spans="1:47" x14ac:dyDescent="0.25">
      <c r="A29" s="1"/>
      <c r="B29" s="24"/>
      <c r="C29" s="24" t="s">
        <v>30</v>
      </c>
      <c r="D29" s="81"/>
      <c r="E29" s="81"/>
      <c r="F29" s="82"/>
      <c r="G29" s="31" t="str">
        <f>IF(SUMPRODUCT(LEN(D29:F29))=0,"",IF(AND(F29&gt;0,OR(LEN(D29)=0,D29=0),OR(LEN(E29)=0,E29=0)),"ERROR",IF(AND(OR(F29=0,F29=0),OR(D29&gt;0,E29&gt;0)),"ERROR",IFERROR(SUM(D29:E29)/F29,"ERROR"))))</f>
        <v/>
      </c>
      <c r="H29" s="81"/>
      <c r="I29" s="81"/>
      <c r="J29" s="82"/>
      <c r="K29" s="31" t="str">
        <f>IF(SUMPRODUCT(LEN(H29:J29))=0,"",IF(AND(J29&gt;0,OR(LEN(H29)=0,H29=0),OR(LEN(I29)=0,I29=0)),"ERROR",IF(AND(OR(J29=0,J29=0),OR(H29&gt;0,I29&gt;0)),"ERROR",IFERROR(SUM(H29:I29)/J29,"ERROR"))))</f>
        <v/>
      </c>
      <c r="L29" s="81" t="s">
        <v>28</v>
      </c>
      <c r="M29" s="81" t="s">
        <v>28</v>
      </c>
      <c r="N29" s="82" t="s">
        <v>28</v>
      </c>
      <c r="O29" s="31" t="str">
        <f>IF(SUMPRODUCT(LEN(L29:N29))=0,"",IF(AND(N29&gt;0,OR(LEN(L29)=0,L29=0),OR(LEN(M29)=0,M29=0)),"ERROR",IF(AND(OR(N29=0,N29=0),OR(L29&gt;0,M29&gt;0)),"ERROR",IFERROR(SUM(L29:M29)/N29,"ERROR"))))</f>
        <v/>
      </c>
      <c r="P29" s="81" t="s">
        <v>28</v>
      </c>
      <c r="Q29" s="81" t="s">
        <v>28</v>
      </c>
      <c r="R29" s="82" t="s">
        <v>28</v>
      </c>
      <c r="S29" s="31" t="str">
        <f>IF(SUMPRODUCT(LEN(P29:R29))=0,"",IF(AND(R29&gt;0,OR(LEN(P29)=0,P29=0),OR(LEN(Q29)=0,Q29=0)),"ERROR",IF(AND(OR(R29=0,R29=0),OR(P29&gt;0,Q29&gt;0)),"ERROR",IFERROR(SUM(P29:Q29)/R29,"ERROR"))))</f>
        <v/>
      </c>
      <c r="T29" s="81"/>
      <c r="U29" s="81"/>
      <c r="V29" s="82"/>
      <c r="W29" s="31" t="str">
        <f>IF(SUMPRODUCT(LEN(T29:V29))=0,"",IF(AND(V29&gt;0,OR(LEN(T29)=0,T29=0),OR(LEN(U29)=0,U29=0)),"ERROR",IF(AND(OR(V29=0,V29=0),OR(T29&gt;0,U29&gt;0)),"ERROR",IFERROR(SUM(T29:U29)/V29,"ERROR"))))</f>
        <v/>
      </c>
      <c r="X29" s="81"/>
      <c r="Y29" s="81"/>
      <c r="Z29" s="82"/>
      <c r="AA29" s="31" t="str">
        <f>IF(SUMPRODUCT(LEN(X29:Z29))=0,"",IF(AND(Z29&gt;0,OR(LEN(X29)=0,X29=0),OR(LEN(Y29)=0,Y29=0)),"ERROR",IF(AND(OR(Z29=0,Z29=0),OR(X29&gt;0,Y29&gt;0)),"ERROR",IFERROR(SUM(X29:Y29)/Z29,"ERROR"))))</f>
        <v/>
      </c>
      <c r="AB29" s="81"/>
      <c r="AC29" s="81"/>
      <c r="AD29" s="82"/>
      <c r="AE29" s="31" t="str">
        <f>IF(SUMPRODUCT(LEN(AB29:AD29))=0,"",IF(AND(AD29&gt;0,OR(LEN(AB29)=0,AB29=0),OR(LEN(AC29)=0,AC29=0)),"ERROR",IF(AND(OR(AD29=0,AD29=0),OR(AB29&gt;0,AC29&gt;0)),"ERROR",IFERROR(SUM(AB29:AC29)/AD29,"ERROR"))))</f>
        <v/>
      </c>
      <c r="AF29" s="81"/>
      <c r="AG29" s="81"/>
      <c r="AH29" s="82"/>
      <c r="AI29" s="31" t="str">
        <f>IF(SUMPRODUCT(LEN(AF29:AH29))=0,"",IF(AND(AH29&gt;0,OR(LEN(AF29)=0,AF29=0),OR(LEN(AG29)=0,AG29=0)),"ERROR",IF(AND(OR(AH29=0,AH29=0),OR(AF29&gt;0,AG29&gt;0)),"ERROR",IFERROR(SUM(AF29:AG29)/AH29,"ERROR"))))</f>
        <v/>
      </c>
      <c r="AJ29" s="81"/>
      <c r="AK29" s="81"/>
      <c r="AL29" s="82"/>
      <c r="AM29" s="31" t="str">
        <f>IF(SUMPRODUCT(LEN(AJ29:AL29))=0,"",IF(AND(AL29&gt;0,OR(LEN(AJ29)=0,AJ29=0),OR(LEN(AK29)=0,AK29=0)),"ERROR",IF(AND(OR(AL29=0,AL29=0),OR(AJ29&gt;0,AK29&gt;0)),"ERROR",IFERROR(SUM(AJ29:AK29)/AL29,"ERROR"))))</f>
        <v/>
      </c>
      <c r="AN29" s="81" t="s">
        <v>28</v>
      </c>
      <c r="AO29" s="81" t="s">
        <v>28</v>
      </c>
      <c r="AP29" s="82" t="s">
        <v>28</v>
      </c>
      <c r="AQ29" s="31" t="str">
        <f>IF(SUMPRODUCT(LEN(AN29:AP29))=0,"",IF(AND(AP29&gt;0,OR(LEN(AN29)=0,AN29=0),OR(LEN(AO29)=0,AO29=0)),"ERROR",IF(AND(OR(AP29=0,AP29=0),OR(AN29&gt;0,AO29&gt;0)),"ERROR",IFERROR(SUM(AN29:AO29)/AP29,"ERROR"))))</f>
        <v/>
      </c>
      <c r="AR29" s="29"/>
      <c r="AS29" s="29"/>
      <c r="AT29" s="30"/>
      <c r="AU29" s="31" t="str">
        <f>IF(SUMPRODUCT(LEN(AR29:AT29))=0,"",IF(AND(AT29&gt;0,OR(LEN(AR29)=0,AR29=0),OR(LEN(AS29)=0,AS29=0)),"ERROR",IF(AND(OR(AT29=0,AT29=0),OR(AR29&gt;0,AS29&gt;0)),"ERROR",IFERROR(SUM(AR29:AS29)/AT29,"ERROR"))))</f>
        <v/>
      </c>
    </row>
    <row r="30" spans="1:47" x14ac:dyDescent="0.25">
      <c r="A30" s="1"/>
      <c r="B30" s="24"/>
      <c r="C30" s="24"/>
      <c r="D30" s="32"/>
      <c r="E30" s="32"/>
      <c r="F30" s="33"/>
      <c r="G30" s="34"/>
      <c r="H30" s="32"/>
      <c r="I30" s="32"/>
      <c r="J30" s="33"/>
      <c r="K30" s="34"/>
      <c r="L30" s="32"/>
      <c r="M30" s="32"/>
      <c r="N30" s="33"/>
      <c r="O30" s="34"/>
      <c r="P30" s="32"/>
      <c r="Q30" s="32"/>
      <c r="R30" s="33"/>
      <c r="S30" s="34"/>
      <c r="T30" s="32"/>
      <c r="U30" s="32"/>
      <c r="V30" s="33"/>
      <c r="W30" s="34"/>
      <c r="X30" s="32"/>
      <c r="Y30" s="32"/>
      <c r="Z30" s="33"/>
      <c r="AA30" s="34"/>
      <c r="AB30" s="32"/>
      <c r="AC30" s="32"/>
      <c r="AD30" s="33"/>
      <c r="AE30" s="34"/>
      <c r="AF30" s="32"/>
      <c r="AG30" s="32"/>
      <c r="AH30" s="33"/>
      <c r="AI30" s="34"/>
      <c r="AJ30" s="32"/>
      <c r="AK30" s="32"/>
      <c r="AL30" s="33"/>
      <c r="AM30" s="34"/>
      <c r="AN30" s="32"/>
      <c r="AO30" s="32"/>
      <c r="AP30" s="33"/>
      <c r="AQ30" s="34"/>
      <c r="AR30" s="32"/>
      <c r="AS30" s="32"/>
      <c r="AT30" s="33"/>
      <c r="AU30" s="34"/>
    </row>
    <row r="31" spans="1:47" x14ac:dyDescent="0.25">
      <c r="A31" s="1"/>
      <c r="B31" s="24"/>
      <c r="C31" s="23" t="str">
        <f>"SUBTOTAL "&amp;C25</f>
        <v>SUBTOTAL Custodial Services</v>
      </c>
      <c r="D31" s="35">
        <f>SUM(D27:D29)</f>
        <v>2061567</v>
      </c>
      <c r="E31" s="35">
        <f>SUM(E27:E29)</f>
        <v>242103</v>
      </c>
      <c r="F31" s="36">
        <f>SUM(F27:F29)</f>
        <v>1285848</v>
      </c>
      <c r="G31" s="31">
        <f>IF(COUNTIF(G27:G29,"ERROR")&gt;0,"ERROR",IFERROR(SUM(D31:E31)/F31,0))</f>
        <v>1.7915570114041472</v>
      </c>
      <c r="H31" s="35">
        <f>SUM(H27:H29)</f>
        <v>2140387</v>
      </c>
      <c r="I31" s="35">
        <f>SUM(I27:I29)</f>
        <v>238839</v>
      </c>
      <c r="J31" s="36">
        <f>SUM(J27:J29)</f>
        <v>1295662</v>
      </c>
      <c r="K31" s="31">
        <f>IF(COUNTIF(K27:K29,"ERROR")&gt;0,"ERROR",IFERROR(SUM(H31:I31)/J31,0))</f>
        <v>1.8363014428145612</v>
      </c>
      <c r="L31" s="35">
        <f>SUM(L27:L29)</f>
        <v>2363302</v>
      </c>
      <c r="M31" s="35">
        <f>SUM(M27:M29)</f>
        <v>210929</v>
      </c>
      <c r="N31" s="36">
        <f>SUM(N27:N29)</f>
        <v>1295662</v>
      </c>
      <c r="O31" s="31">
        <f>IF(COUNTIF(O27:O29,"ERROR")&gt;0,"ERROR",IFERROR(SUM(L31:M31)/N31,0))</f>
        <v>1.9868075161577634</v>
      </c>
      <c r="P31" s="35">
        <f>SUM(P27:P29)</f>
        <v>2783779</v>
      </c>
      <c r="Q31" s="35">
        <f>SUM(Q27:Q29)</f>
        <v>196051</v>
      </c>
      <c r="R31" s="36">
        <f>SUM(R27:R29)</f>
        <v>1454794</v>
      </c>
      <c r="S31" s="31">
        <f>IF(COUNTIF(S27:S29,"ERROR")&gt;0,"ERROR",IFERROR(SUM(P31:Q31)/R31,0))</f>
        <v>2.0482831246210802</v>
      </c>
      <c r="T31" s="35">
        <f>SUM(T27:T29)</f>
        <v>2728590.41</v>
      </c>
      <c r="U31" s="35">
        <f>SUM(U27:U29)</f>
        <v>205168</v>
      </c>
      <c r="V31" s="36">
        <f>SUM(V27:V29)</f>
        <v>1454794</v>
      </c>
      <c r="W31" s="31">
        <f>IF(COUNTIF(W27:W29,"ERROR")&gt;0,"ERROR",IFERROR(SUM(T31:U31)/V31,0))</f>
        <v>2.0166143179034282</v>
      </c>
      <c r="X31" s="35">
        <f>SUM(X27:X29)</f>
        <v>2944870</v>
      </c>
      <c r="Y31" s="35">
        <f>SUM(Y27:Y29)</f>
        <v>204545</v>
      </c>
      <c r="Z31" s="36">
        <f>SUM(Z27:Z29)</f>
        <v>1454794</v>
      </c>
      <c r="AA31" s="31">
        <f>IF(COUNTIF(AA27:AA29,"ERROR")&gt;0,"ERROR",IFERROR(SUM(X31:Y31)/Z31,0))</f>
        <v>2.1648528932618638</v>
      </c>
      <c r="AB31" s="35">
        <f>SUM(AB27:AB29)</f>
        <v>2892015</v>
      </c>
      <c r="AC31" s="35">
        <f>SUM(AC27:AC29)</f>
        <v>292006</v>
      </c>
      <c r="AD31" s="36">
        <f>SUM(AD27:AD29)</f>
        <v>1410313</v>
      </c>
      <c r="AE31" s="31">
        <f>IF(COUNTIF(AE27:AE29,"ERROR")&gt;0,"ERROR",IFERROR(SUM(AB31:AC31)/AD31,0))</f>
        <v>2.2576697513247059</v>
      </c>
      <c r="AF31" s="35">
        <f>SUM(AF27:AF29)</f>
        <v>3096545</v>
      </c>
      <c r="AG31" s="35">
        <f>SUM(AG27:AG29)</f>
        <v>238803</v>
      </c>
      <c r="AH31" s="36">
        <f>SUM(AH27:AH29)</f>
        <v>1555516</v>
      </c>
      <c r="AI31" s="31">
        <f>IF(COUNTIF(AI27:AI29,"ERROR")&gt;0,"ERROR",IFERROR(SUM(AF31:AG31)/AH31,0))</f>
        <v>2.1442068098303073</v>
      </c>
      <c r="AJ31" s="35">
        <f>SUM(AJ27:AJ29)</f>
        <v>3067449.32</v>
      </c>
      <c r="AK31" s="35">
        <f>SUM(AK27:AK29)</f>
        <v>154017</v>
      </c>
      <c r="AL31" s="36">
        <f>SUM(AL27:AL29)</f>
        <v>1611148</v>
      </c>
      <c r="AM31" s="31">
        <f>IF(COUNTIF(AM27:AM29,"ERROR")&gt;0,"ERROR",IFERROR(SUM(AJ31:AK31)/AL31,0))</f>
        <v>1.9994850379977505</v>
      </c>
      <c r="AN31" s="35">
        <f>SUM(AN27:AN29)</f>
        <v>3227369.91</v>
      </c>
      <c r="AO31" s="35">
        <f>SUM(AO27:AO29)</f>
        <v>163653.07999999999</v>
      </c>
      <c r="AP31" s="36">
        <f>SUM(AP27:AP29)</f>
        <v>1742700</v>
      </c>
      <c r="AQ31" s="31">
        <f>IF(COUNTIF(AQ27:AQ29,"ERROR")&gt;0,"ERROR",IFERROR(SUM(AN31:AO31)/AP31,0))</f>
        <v>1.9458443736730362</v>
      </c>
      <c r="AR31" s="35">
        <f>SUM(AR27:AR29)</f>
        <v>3453363</v>
      </c>
      <c r="AS31" s="35">
        <f>SUM(AS27:AS29)</f>
        <v>152911</v>
      </c>
      <c r="AT31" s="36">
        <f>SUM(AT27:AT29)</f>
        <v>1742700</v>
      </c>
      <c r="AU31" s="31">
        <f>IF(COUNTIF(AU27:AU29,"ERROR")&gt;0,"ERROR",IFERROR(SUM(AR31:AS31)/AT31,0))</f>
        <v>2.0693601882136914</v>
      </c>
    </row>
    <row r="32" spans="1:47" x14ac:dyDescent="0.25">
      <c r="A32" s="1"/>
      <c r="B32" s="24"/>
      <c r="C32" s="2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</row>
    <row r="33" spans="1:47" x14ac:dyDescent="0.25">
      <c r="A33" s="1"/>
      <c r="B33" s="6" t="s">
        <v>38</v>
      </c>
      <c r="C33" s="27" t="s">
        <v>39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</row>
    <row r="34" spans="1:47" x14ac:dyDescent="0.25">
      <c r="A34" s="1"/>
      <c r="B34" s="24"/>
      <c r="C34" s="28" t="s">
        <v>26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</row>
    <row r="35" spans="1:47" x14ac:dyDescent="0.25">
      <c r="A35" s="1"/>
      <c r="B35" s="41"/>
      <c r="C35" s="24" t="s">
        <v>40</v>
      </c>
      <c r="D35" s="81">
        <v>1393360</v>
      </c>
      <c r="E35" s="81" t="s">
        <v>28</v>
      </c>
      <c r="F35" s="82">
        <v>1084070</v>
      </c>
      <c r="G35" s="31">
        <f>IF(SUMPRODUCT(LEN(D35:F35))=0,"",IF(AND(F35&gt;0,OR(LEN(D35)=0,D35=0),OR(LEN(E35)=0,E35=0)),"ERROR",IF(AND(OR(F35=0,F35=0),OR(D35&gt;0,E35&gt;0)),"ERROR",IFERROR(SUM(D35:E35)/F35,"ERROR"))))</f>
        <v>1.2853044545093952</v>
      </c>
      <c r="H35" s="81">
        <v>1464970</v>
      </c>
      <c r="I35" s="81"/>
      <c r="J35" s="82">
        <v>1093884</v>
      </c>
      <c r="K35" s="31">
        <f>IF(SUMPRODUCT(LEN(H35:J35))=0,"",IF(AND(J35&gt;0,OR(LEN(H35)=0,H35=0),OR(LEN(I35)=0,I35=0)),"ERROR",IF(AND(OR(J35=0,J35=0),OR(H35&gt;0,I35&gt;0)),"ERROR",IFERROR(SUM(H35:I35)/J35,"ERROR"))))</f>
        <v>1.3392370671844547</v>
      </c>
      <c r="L35" s="81">
        <v>1375942</v>
      </c>
      <c r="M35" s="81" t="s">
        <v>28</v>
      </c>
      <c r="N35" s="82">
        <v>1085844</v>
      </c>
      <c r="O35" s="31">
        <f>IF(SUMPRODUCT(LEN(L35:N35))=0,"",IF(AND(N35&gt;0,OR(LEN(L35)=0,L35=0),OR(LEN(M35)=0,M35=0)),"ERROR",IF(AND(OR(N35=0,N35=0),OR(L35&gt;0,M35&gt;0)),"ERROR",IFERROR(SUM(L35:M35)/N35,"ERROR"))))</f>
        <v>1.2671636072953389</v>
      </c>
      <c r="P35" s="81">
        <v>1462349</v>
      </c>
      <c r="Q35" s="81" t="s">
        <v>28</v>
      </c>
      <c r="R35" s="82">
        <v>1237604</v>
      </c>
      <c r="S35" s="31">
        <f>IF(SUMPRODUCT(LEN(P35:R35))=0,"",IF(AND(R35&gt;0,OR(LEN(P35)=0,P35=0),OR(LEN(Q35)=0,Q35=0)),"ERROR",IF(AND(OR(R35=0,R35=0),OR(P35&gt;0,Q35&gt;0)),"ERROR",IFERROR(SUM(P35:Q35)/R35,"ERROR"))))</f>
        <v>1.1815968597386564</v>
      </c>
      <c r="T35" s="81">
        <v>1589192.65</v>
      </c>
      <c r="U35" s="81" t="s">
        <v>28</v>
      </c>
      <c r="V35" s="82">
        <v>1237604</v>
      </c>
      <c r="W35" s="31">
        <f>IF(SUMPRODUCT(LEN(T35:V35))=0,"",IF(AND(V35&gt;0,OR(LEN(T35)=0,T35=0),OR(LEN(U35)=0,U35=0)),"ERROR",IF(AND(OR(V35=0,V35=0),OR(T35&gt;0,U35&gt;0)),"ERROR",IFERROR(SUM(T35:U35)/V35,"ERROR"))))</f>
        <v>1.2840881655198269</v>
      </c>
      <c r="X35" s="81">
        <v>1719152</v>
      </c>
      <c r="Y35" s="81"/>
      <c r="Z35" s="82">
        <v>1237604</v>
      </c>
      <c r="AA35" s="31">
        <f>IF(SUMPRODUCT(LEN(X35:Z35))=0,"",IF(AND(Z35&gt;0,OR(LEN(X35)=0,X35=0),OR(LEN(Y35)=0,Y35=0)),"ERROR",IF(AND(OR(Z35=0,Z35=0),OR(X35&gt;0,Y35&gt;0)),"ERROR",IFERROR(SUM(X35:Y35)/Z35,"ERROR"))))</f>
        <v>1.3890969971008498</v>
      </c>
      <c r="AB35" s="81">
        <v>1707995</v>
      </c>
      <c r="AC35" s="81"/>
      <c r="AD35" s="82">
        <v>1198758</v>
      </c>
      <c r="AE35" s="31">
        <f>IF(SUMPRODUCT(LEN(AB35:AD35))=0,"",IF(AND(AD35&gt;0,OR(LEN(AB35)=0,AB35=0),OR(LEN(AC35)=0,AC35=0)),"ERROR",IF(AND(OR(AD35=0,AD35=0),OR(AB35&gt;0,AC35&gt;0)),"ERROR",IFERROR(SUM(AB35:AC35)/AD35,"ERROR"))))</f>
        <v>1.4248038386396586</v>
      </c>
      <c r="AF35" s="81">
        <v>1611996</v>
      </c>
      <c r="AG35" s="81"/>
      <c r="AH35" s="82">
        <v>1253005</v>
      </c>
      <c r="AI35" s="31">
        <f>IF(SUMPRODUCT(LEN(AF35:AH35))=0,"",IF(AND(AH35&gt;0,OR(LEN(AF35)=0,AF35=0),OR(LEN(AG35)=0,AG35=0)),"ERROR",IF(AND(OR(AH35=0,AH35=0),OR(AF35&gt;0,AG35&gt;0)),"ERROR",IFERROR(SUM(AF35:AG35)/AH35,"ERROR"))))</f>
        <v>1.2865040442775568</v>
      </c>
      <c r="AJ35" s="81">
        <v>1673494</v>
      </c>
      <c r="AK35" s="81"/>
      <c r="AL35" s="82">
        <v>1308637</v>
      </c>
      <c r="AM35" s="31">
        <f>IF(SUMPRODUCT(LEN(AJ35:AL35))=0,"",IF(AND(AL35&gt;0,OR(LEN(AJ35)=0,AJ35=0),OR(LEN(AK35)=0,AK35=0)),"ERROR",IF(AND(OR(AL35=0,AL35=0),OR(AJ35&gt;0,AK35&gt;0)),"ERROR",IFERROR(SUM(AJ35:AK35)/AL35,"ERROR"))))</f>
        <v>1.2788068807469146</v>
      </c>
      <c r="AN35" s="81">
        <v>1879742.37</v>
      </c>
      <c r="AO35" s="81"/>
      <c r="AP35" s="82">
        <v>1435153</v>
      </c>
      <c r="AQ35" s="31">
        <f>IF(SUMPRODUCT(LEN(AN35:AP35))=0,"",IF(AND(AP35&gt;0,OR(LEN(AN35)=0,AN35=0),OR(LEN(AO35)=0,AO35=0)),"ERROR",IF(AND(OR(AP35=0,AP35=0),OR(AN35&gt;0,AO35&gt;0)),"ERROR",IFERROR(SUM(AN35:AO35)/AP35,"ERROR"))))</f>
        <v>1.3097853469281673</v>
      </c>
      <c r="AR35" s="29">
        <v>1921950</v>
      </c>
      <c r="AS35" s="29"/>
      <c r="AT35" s="30">
        <v>1435153</v>
      </c>
      <c r="AU35" s="31">
        <f>IF(SUMPRODUCT(LEN(AR35:AT35))=0,"",IF(AND(AT35&gt;0,OR(LEN(AR35)=0,AR35=0),OR(LEN(AS35)=0,AS35=0)),"ERROR",IF(AND(OR(AT35=0,AT35=0),OR(AR35&gt;0,AS35&gt;0)),"ERROR",IFERROR(SUM(AR35:AS35)/AT35,"ERROR"))))</f>
        <v>1.3391951938225402</v>
      </c>
    </row>
    <row r="36" spans="1:47" x14ac:dyDescent="0.25">
      <c r="A36" s="1"/>
      <c r="B36" s="24"/>
      <c r="C36" s="24" t="s">
        <v>29</v>
      </c>
      <c r="D36" s="81" t="s">
        <v>28</v>
      </c>
      <c r="E36" s="81">
        <v>204068</v>
      </c>
      <c r="F36" s="82">
        <v>201778</v>
      </c>
      <c r="G36" s="31">
        <f>IF(SUMPRODUCT(LEN(D36:F36))=0,"",IF(AND(F36&gt;0,OR(LEN(D36)=0,D36=0),OR(LEN(E36)=0,E36=0)),"ERROR",IF(AND(OR(F36=0,F36=0),OR(D36&gt;0,E36&gt;0)),"ERROR",IFERROR(SUM(D36:E36)/F36,"ERROR"))))</f>
        <v>1.0113491064437155</v>
      </c>
      <c r="H36" s="81"/>
      <c r="I36" s="81">
        <v>266733</v>
      </c>
      <c r="J36" s="82">
        <v>201778</v>
      </c>
      <c r="K36" s="31">
        <f>IF(SUMPRODUCT(LEN(H36:J36))=0,"",IF(AND(J36&gt;0,OR(LEN(H36)=0,H36=0),OR(LEN(I36)=0,I36=0)),"ERROR",IF(AND(OR(J36=0,J36=0),OR(H36&gt;0,I36&gt;0)),"ERROR",IFERROR(SUM(H36:I36)/J36,"ERROR"))))</f>
        <v>1.3219131917255598</v>
      </c>
      <c r="L36" s="81"/>
      <c r="M36" s="81">
        <v>269327</v>
      </c>
      <c r="N36" s="82">
        <v>209818</v>
      </c>
      <c r="O36" s="31">
        <f>IF(SUMPRODUCT(LEN(L36:N36))=0,"",IF(AND(N36&gt;0,OR(LEN(L36)=0,L36=0),OR(LEN(M36)=0,M36=0)),"ERROR",IF(AND(OR(N36=0,N36=0),OR(L36&gt;0,M36&gt;0)),"ERROR",IFERROR(SUM(L36:M36)/N36,"ERROR"))))</f>
        <v>1.2836219962062358</v>
      </c>
      <c r="P36" s="81" t="s">
        <v>28</v>
      </c>
      <c r="Q36" s="81">
        <v>241436</v>
      </c>
      <c r="R36" s="82">
        <v>217190</v>
      </c>
      <c r="S36" s="31">
        <f>IF(SUMPRODUCT(LEN(P36:R36))=0,"",IF(AND(R36&gt;0,OR(LEN(P36)=0,P36=0),OR(LEN(Q36)=0,Q36=0)),"ERROR",IF(AND(OR(R36=0,R36=0),OR(P36&gt;0,Q36&gt;0)),"ERROR",IFERROR(SUM(P36:Q36)/R36,"ERROR"))))</f>
        <v>1.111634973985911</v>
      </c>
      <c r="T36" s="81" t="s">
        <v>28</v>
      </c>
      <c r="U36" s="81">
        <v>264647</v>
      </c>
      <c r="V36" s="102">
        <v>217190</v>
      </c>
      <c r="W36" s="31">
        <f>IF(SUMPRODUCT(LEN(T36:V36))=0,"",IF(AND(V36&gt;0,OR(LEN(T36)=0,T36=0),OR(LEN(U36)=0,U36=0)),"ERROR",IF(AND(OR(V36=0,V36=0),OR(T36&gt;0,U36&gt;0)),"ERROR",IFERROR(SUM(T36:U36)/V36,"ERROR"))))</f>
        <v>1.2185045351995949</v>
      </c>
      <c r="X36" s="81"/>
      <c r="Y36" s="81">
        <v>216761</v>
      </c>
      <c r="Z36" s="102">
        <v>217190</v>
      </c>
      <c r="AA36" s="31">
        <f>IF(SUMPRODUCT(LEN(X36:Z36))=0,"",IF(AND(Z36&gt;0,OR(LEN(X36)=0,X36=0),OR(LEN(Y36)=0,Y36=0)),"ERROR",IF(AND(OR(Z36=0,Z36=0),OR(X36&gt;0,Y36&gt;0)),"ERROR",IFERROR(SUM(X36:Y36)/Z36,"ERROR"))))</f>
        <v>0.99802477093788844</v>
      </c>
      <c r="AB36" s="81"/>
      <c r="AC36" s="81">
        <v>192293</v>
      </c>
      <c r="AD36" s="82">
        <v>211555</v>
      </c>
      <c r="AE36" s="31">
        <f>IF(SUMPRODUCT(LEN(AB36:AD36))=0,"",IF(AND(AD36&gt;0,OR(LEN(AB36)=0,AB36=0),OR(LEN(AC36)=0,AC36=0)),"ERROR",IF(AND(OR(AD36=0,AD36=0),OR(AB36&gt;0,AC36&gt;0)),"ERROR",IFERROR(SUM(AB36:AC36)/AD36,"ERROR"))))</f>
        <v>0.90895039115123721</v>
      </c>
      <c r="AF36" s="81"/>
      <c r="AG36" s="81">
        <v>277273</v>
      </c>
      <c r="AH36" s="82">
        <v>302511</v>
      </c>
      <c r="AI36" s="31">
        <f>IF(SUMPRODUCT(LEN(AF36:AH36))=0,"",IF(AND(AH36&gt;0,OR(LEN(AF36)=0,AF36=0),OR(LEN(AG36)=0,AG36=0)),"ERROR",IF(AND(OR(AH36=0,AH36=0),OR(AF36&gt;0,AG36&gt;0)),"ERROR",IFERROR(SUM(AF36:AG36)/AH36,"ERROR"))))</f>
        <v>0.91657162880027498</v>
      </c>
      <c r="AJ36" s="81"/>
      <c r="AK36" s="81">
        <v>360859</v>
      </c>
      <c r="AL36" s="82">
        <v>302511</v>
      </c>
      <c r="AM36" s="31">
        <f>IF(SUMPRODUCT(LEN(AJ36:AL36))=0,"",IF(AND(AL36&gt;0,OR(LEN(AJ36)=0,AJ36=0),OR(LEN(AK36)=0,AK36=0)),"ERROR",IF(AND(OR(AL36=0,AL36=0),OR(AJ36&gt;0,AK36&gt;0)),"ERROR",IFERROR(SUM(AJ36:AK36)/AL36,"ERROR"))))</f>
        <v>1.1928789366337091</v>
      </c>
      <c r="AN36" s="81"/>
      <c r="AO36" s="81">
        <v>358260.34</v>
      </c>
      <c r="AP36" s="82">
        <v>307547</v>
      </c>
      <c r="AQ36" s="31">
        <f>IF(SUMPRODUCT(LEN(AN36:AP36))=0,"",IF(AND(AP36&gt;0,OR(LEN(AN36)=0,AN36=0),OR(LEN(AO36)=0,AO36=0)),"ERROR",IF(AND(OR(AP36=0,AP36=0),OR(AN36&gt;0,AO36&gt;0)),"ERROR",IFERROR(SUM(AN36:AO36)/AP36,"ERROR"))))</f>
        <v>1.1648962272433157</v>
      </c>
      <c r="AR36" s="29"/>
      <c r="AS36" s="29">
        <v>360123</v>
      </c>
      <c r="AT36" s="30">
        <v>307547</v>
      </c>
      <c r="AU36" s="31">
        <f>IF(SUMPRODUCT(LEN(AR36:AT36))=0,"",IF(AND(AT36&gt;0,OR(LEN(AR36)=0,AR36=0),OR(LEN(AS36)=0,AS36=0)),"ERROR",IF(AND(OR(AT36=0,AT36=0),OR(AR36&gt;0,AS36&gt;0)),"ERROR",IFERROR(SUM(AR36:AS36)/AT36,"ERROR"))))</f>
        <v>1.170952732427889</v>
      </c>
    </row>
    <row r="37" spans="1:47" x14ac:dyDescent="0.25">
      <c r="A37" s="1"/>
      <c r="B37" s="24"/>
      <c r="C37" s="24" t="s">
        <v>30</v>
      </c>
      <c r="D37" s="81" t="s">
        <v>28</v>
      </c>
      <c r="E37" s="81" t="s">
        <v>28</v>
      </c>
      <c r="F37" s="82" t="s">
        <v>28</v>
      </c>
      <c r="G37" s="31" t="str">
        <f>IF(SUMPRODUCT(LEN(D37:F37))=0,"",IF(AND(F37&gt;0,OR(LEN(D37)=0,D37=0),OR(LEN(E37)=0,E37=0)),"ERROR",IF(AND(OR(F37=0,F37=0),OR(D37&gt;0,E37&gt;0)),"ERROR",IFERROR(SUM(D37:E37)/F37,"ERROR"))))</f>
        <v/>
      </c>
      <c r="H37" s="81"/>
      <c r="I37" s="81"/>
      <c r="J37" s="82"/>
      <c r="K37" s="31" t="str">
        <f>IF(SUMPRODUCT(LEN(H37:J37))=0,"",IF(AND(J37&gt;0,OR(LEN(H37)=0,H37=0),OR(LEN(I37)=0,I37=0)),"ERROR",IF(AND(OR(J37=0,J37=0),OR(H37&gt;0,I37&gt;0)),"ERROR",IFERROR(SUM(H37:I37)/J37,"ERROR"))))</f>
        <v/>
      </c>
      <c r="L37" s="81" t="s">
        <v>28</v>
      </c>
      <c r="M37" s="81"/>
      <c r="N37" s="82"/>
      <c r="O37" s="31" t="str">
        <f>IF(SUMPRODUCT(LEN(L37:N37))=0,"",IF(AND(N37&gt;0,OR(LEN(L37)=0,L37=0),OR(LEN(M37)=0,M37=0)),"ERROR",IF(AND(OR(N37=0,N37=0),OR(L37&gt;0,M37&gt;0)),"ERROR",IFERROR(SUM(L37:M37)/N37,"ERROR"))))</f>
        <v/>
      </c>
      <c r="P37" s="81" t="s">
        <v>28</v>
      </c>
      <c r="Q37" s="81"/>
      <c r="R37" s="82"/>
      <c r="S37" s="31" t="str">
        <f>IF(SUMPRODUCT(LEN(P37:R37))=0,"",IF(AND(R37&gt;0,OR(LEN(P37)=0,P37=0),OR(LEN(Q37)=0,Q37=0)),"ERROR",IF(AND(OR(R37=0,R37=0),OR(P37&gt;0,Q37&gt;0)),"ERROR",IFERROR(SUM(P37:Q37)/R37,"ERROR"))))</f>
        <v/>
      </c>
      <c r="T37" s="81"/>
      <c r="U37" s="81"/>
      <c r="V37" s="102"/>
      <c r="W37" s="31" t="str">
        <f>IF(SUMPRODUCT(LEN(T37:V37))=0,"",IF(AND(V37&gt;0,OR(LEN(T37)=0,T37=0),OR(LEN(U37)=0,U37=0)),"ERROR",IF(AND(OR(V37=0,V37=0),OR(T37&gt;0,U37&gt;0)),"ERROR",IFERROR(SUM(T37:U37)/V37,"ERROR"))))</f>
        <v/>
      </c>
      <c r="X37" s="81"/>
      <c r="Y37" s="81"/>
      <c r="Z37" s="102"/>
      <c r="AA37" s="31" t="str">
        <f>IF(SUMPRODUCT(LEN(X37:Z37))=0,"",IF(AND(Z37&gt;0,OR(LEN(X37)=0,X37=0),OR(LEN(Y37)=0,Y37=0)),"ERROR",IF(AND(OR(Z37=0,Z37=0),OR(X37&gt;0,Y37&gt;0)),"ERROR",IFERROR(SUM(X37:Y37)/Z37,"ERROR"))))</f>
        <v/>
      </c>
      <c r="AB37" s="81"/>
      <c r="AC37" s="81"/>
      <c r="AD37" s="102"/>
      <c r="AE37" s="31" t="str">
        <f>IF(SUMPRODUCT(LEN(AB37:AD37))=0,"",IF(AND(AD37&gt;0,OR(LEN(AB37)=0,AB37=0),OR(LEN(AC37)=0,AC37=0)),"ERROR",IF(AND(OR(AD37=0,AD37=0),OR(AB37&gt;0,AC37&gt;0)),"ERROR",IFERROR(SUM(AB37:AC37)/AD37,"ERROR"))))</f>
        <v/>
      </c>
      <c r="AF37" s="81"/>
      <c r="AG37" s="81"/>
      <c r="AH37" s="102"/>
      <c r="AI37" s="31" t="str">
        <f>IF(SUMPRODUCT(LEN(AF37:AH37))=0,"",IF(AND(AH37&gt;0,OR(LEN(AF37)=0,AF37=0),OR(LEN(AG37)=0,AG37=0)),"ERROR",IF(AND(OR(AH37=0,AH37=0),OR(AF37&gt;0,AG37&gt;0)),"ERROR",IFERROR(SUM(AF37:AG37)/AH37,"ERROR"))))</f>
        <v/>
      </c>
      <c r="AJ37" s="81"/>
      <c r="AK37" s="81"/>
      <c r="AL37" s="102"/>
      <c r="AM37" s="31" t="str">
        <f>IF(SUMPRODUCT(LEN(AJ37:AL37))=0,"",IF(AND(AL37&gt;0,OR(LEN(AJ37)=0,AJ37=0),OR(LEN(AK37)=0,AK37=0)),"ERROR",IF(AND(OR(AL37=0,AL37=0),OR(AJ37&gt;0,AK37&gt;0)),"ERROR",IFERROR(SUM(AJ37:AK37)/AL37,"ERROR"))))</f>
        <v/>
      </c>
      <c r="AN37" s="81" t="s">
        <v>28</v>
      </c>
      <c r="AO37" s="81"/>
      <c r="AP37" s="82"/>
      <c r="AQ37" s="31" t="str">
        <f>IF(SUMPRODUCT(LEN(AN37:AP37))=0,"",IF(AND(AP37&gt;0,OR(LEN(AN37)=0,AN37=0),OR(LEN(AO37)=0,AO37=0)),"ERROR",IF(AND(OR(AP37=0,AP37=0),OR(AN37&gt;0,AO37&gt;0)),"ERROR",IFERROR(SUM(AN37:AO37)/AP37,"ERROR"))))</f>
        <v/>
      </c>
      <c r="AR37" s="29"/>
      <c r="AS37" s="29"/>
      <c r="AT37" s="30"/>
      <c r="AU37" s="31" t="str">
        <f>IF(SUMPRODUCT(LEN(AR37:AT37))=0,"",IF(AND(AT37&gt;0,OR(LEN(AR37)=0,AR37=0),OR(LEN(AS37)=0,AS37=0)),"ERROR",IF(AND(OR(AT37=0,AT37=0),OR(AR37&gt;0,AS37&gt;0)),"ERROR",IFERROR(SUM(AR37:AS37)/AT37,"ERROR"))))</f>
        <v/>
      </c>
    </row>
    <row r="38" spans="1:47" x14ac:dyDescent="0.25">
      <c r="A38" s="1"/>
      <c r="B38" s="24"/>
      <c r="C38" s="24"/>
      <c r="D38" s="32"/>
      <c r="E38" s="32"/>
      <c r="F38" s="33"/>
      <c r="G38" s="34"/>
      <c r="H38" s="32"/>
      <c r="I38" s="32"/>
      <c r="J38" s="33"/>
      <c r="K38" s="34"/>
      <c r="L38" s="32" t="s">
        <v>28</v>
      </c>
      <c r="M38" s="32" t="s">
        <v>28</v>
      </c>
      <c r="N38" s="33" t="s">
        <v>28</v>
      </c>
      <c r="O38" s="34"/>
      <c r="P38" s="32" t="s">
        <v>28</v>
      </c>
      <c r="Q38" s="32" t="s">
        <v>28</v>
      </c>
      <c r="R38" s="33" t="s">
        <v>28</v>
      </c>
      <c r="S38" s="34"/>
      <c r="T38" s="32"/>
      <c r="U38" s="32"/>
      <c r="V38" s="33"/>
      <c r="W38" s="34"/>
      <c r="X38" s="32"/>
      <c r="Y38" s="32"/>
      <c r="Z38" s="33"/>
      <c r="AA38" s="34"/>
      <c r="AB38" s="32"/>
      <c r="AC38" s="32"/>
      <c r="AD38" s="33"/>
      <c r="AE38" s="34"/>
      <c r="AF38" s="32"/>
      <c r="AG38" s="32"/>
      <c r="AH38" s="33"/>
      <c r="AI38" s="34"/>
      <c r="AJ38" s="32"/>
      <c r="AK38" s="32"/>
      <c r="AL38" s="33"/>
      <c r="AM38" s="34"/>
      <c r="AN38" s="32" t="s">
        <v>28</v>
      </c>
      <c r="AO38" s="32" t="s">
        <v>28</v>
      </c>
      <c r="AP38" s="33" t="s">
        <v>28</v>
      </c>
      <c r="AQ38" s="34"/>
      <c r="AR38" s="32" t="s">
        <v>28</v>
      </c>
      <c r="AS38" s="32" t="s">
        <v>28</v>
      </c>
      <c r="AT38" s="33" t="s">
        <v>28</v>
      </c>
      <c r="AU38" s="34"/>
    </row>
    <row r="39" spans="1:47" x14ac:dyDescent="0.25">
      <c r="A39" s="1"/>
      <c r="B39" s="24"/>
      <c r="C39" s="23" t="str">
        <f>"SUBTOTAL "&amp;C33</f>
        <v>SUBTOTAL Utilities</v>
      </c>
      <c r="D39" s="35">
        <f>SUM(D35:D37)</f>
        <v>1393360</v>
      </c>
      <c r="E39" s="35">
        <f>SUM(E35:E37)</f>
        <v>204068</v>
      </c>
      <c r="F39" s="36">
        <f>SUM(F35:F37)</f>
        <v>1285848</v>
      </c>
      <c r="G39" s="31">
        <f>IF(COUNTIF(G35:G37,"ERROR")&gt;0,"ERROR",IFERROR(SUM(D39:E39)/F39,0))</f>
        <v>1.242314799260877</v>
      </c>
      <c r="H39" s="35">
        <f>SUM(H35:H37)</f>
        <v>1464970</v>
      </c>
      <c r="I39" s="35">
        <f>SUM(I35:I37)</f>
        <v>266733</v>
      </c>
      <c r="J39" s="36">
        <f>SUM(J35:J37)</f>
        <v>1295662</v>
      </c>
      <c r="K39" s="31">
        <f>IF(COUNTIF(K35:K37,"ERROR")&gt;0,"ERROR",IFERROR(SUM(H39:I39)/J39,0))</f>
        <v>1.3365391591325515</v>
      </c>
      <c r="L39" s="35">
        <f>SUM(L35:L37)</f>
        <v>1375942</v>
      </c>
      <c r="M39" s="35">
        <f>SUM(M35:M37)</f>
        <v>269327</v>
      </c>
      <c r="N39" s="36">
        <f>SUM(N35:N37)</f>
        <v>1295662</v>
      </c>
      <c r="O39" s="31">
        <f>IF(COUNTIF(O35:O37,"ERROR")&gt;0,"ERROR",IFERROR(SUM(L39:M39)/N39,0))</f>
        <v>1.2698288596871714</v>
      </c>
      <c r="P39" s="35">
        <f>SUM(P35:P37)</f>
        <v>1462349</v>
      </c>
      <c r="Q39" s="35">
        <f>SUM(Q35:Q37)</f>
        <v>241436</v>
      </c>
      <c r="R39" s="36">
        <f>SUM(R35:R37)</f>
        <v>1454794</v>
      </c>
      <c r="S39" s="31">
        <f>IF(COUNTIF(S35:S37,"ERROR")&gt;0,"ERROR",IFERROR(SUM(P39:Q39)/R39,0))</f>
        <v>1.1711520668905702</v>
      </c>
      <c r="T39" s="35">
        <f>SUM(T35:T37)</f>
        <v>1589192.65</v>
      </c>
      <c r="U39" s="35">
        <f>SUM(U35:U37)</f>
        <v>264647</v>
      </c>
      <c r="V39" s="36">
        <f>SUM(V35:V37)</f>
        <v>1454794</v>
      </c>
      <c r="W39" s="31">
        <f>IF(COUNTIF(W35:W37,"ERROR")&gt;0,"ERROR",IFERROR(SUM(T39:U39)/V39,0))</f>
        <v>1.2742970138727545</v>
      </c>
      <c r="X39" s="35">
        <f>SUM(X35:X37)</f>
        <v>1719152</v>
      </c>
      <c r="Y39" s="35">
        <f>SUM(Y35:Y37)</f>
        <v>216761</v>
      </c>
      <c r="Z39" s="36">
        <f>SUM(Z35:Z37)</f>
        <v>1454794</v>
      </c>
      <c r="AA39" s="31">
        <f>IF(COUNTIF(AA35:AA37,"ERROR")&gt;0,"ERROR",IFERROR(SUM(X39:Y39)/Z39,0))</f>
        <v>1.3307128019499668</v>
      </c>
      <c r="AB39" s="35">
        <f>SUM(AB35:AB37)</f>
        <v>1707995</v>
      </c>
      <c r="AC39" s="35">
        <f>SUM(AC35:AC37)</f>
        <v>192293</v>
      </c>
      <c r="AD39" s="36">
        <f>SUM(AD35:AD37)</f>
        <v>1410313</v>
      </c>
      <c r="AE39" s="31">
        <f>IF(COUNTIF(AE35:AE37,"ERROR")&gt;0,"ERROR",IFERROR(SUM(AB39:AC39)/AD39,0))</f>
        <v>1.3474228770492791</v>
      </c>
      <c r="AF39" s="35">
        <f>SUM(AF35:AF37)</f>
        <v>1611996</v>
      </c>
      <c r="AG39" s="35">
        <f>SUM(AG35:AG37)</f>
        <v>277273</v>
      </c>
      <c r="AH39" s="36">
        <f>SUM(AH35:AH37)</f>
        <v>1555516</v>
      </c>
      <c r="AI39" s="31">
        <f>IF(COUNTIF(AI35:AI37,"ERROR")&gt;0,"ERROR",IFERROR(SUM(AF39:AG39)/AH39,0))</f>
        <v>1.2145609559785948</v>
      </c>
      <c r="AJ39" s="35">
        <f>SUM(AJ35:AJ37)</f>
        <v>1673494</v>
      </c>
      <c r="AK39" s="35">
        <f>SUM(AK35:AK37)</f>
        <v>360859</v>
      </c>
      <c r="AL39" s="36">
        <f>SUM(AL35:AL37)</f>
        <v>1611148</v>
      </c>
      <c r="AM39" s="31">
        <f>IF(COUNTIF(AM35:AM37,"ERROR")&gt;0,"ERROR",IFERROR(SUM(AJ39:AK39)/AL39,0))</f>
        <v>1.2626729512124275</v>
      </c>
      <c r="AN39" s="35">
        <f>SUM(AN35:AN37)</f>
        <v>1879742.37</v>
      </c>
      <c r="AO39" s="35">
        <f>SUM(AO35:AO37)</f>
        <v>358260.34</v>
      </c>
      <c r="AP39" s="36">
        <f>SUM(AP35:AP37)</f>
        <v>1742700</v>
      </c>
      <c r="AQ39" s="31">
        <f>IF(COUNTIF(AQ35:AQ37,"ERROR")&gt;0,"ERROR",IFERROR(SUM(AN39:AO39)/AP39,0))</f>
        <v>1.2842157055144316</v>
      </c>
      <c r="AR39" s="35">
        <f>SUM(AR35:AR37)</f>
        <v>1921950</v>
      </c>
      <c r="AS39" s="35">
        <f>SUM(AS35:AS37)</f>
        <v>360123</v>
      </c>
      <c r="AT39" s="36">
        <f>SUM(AT35:AT37)</f>
        <v>1742700</v>
      </c>
      <c r="AU39" s="31">
        <f>IF(COUNTIF(AU35:AU37,"ERROR")&gt;0,"ERROR",IFERROR(SUM(AR39:AS39)/AT39,0))</f>
        <v>1.3095042175933895</v>
      </c>
    </row>
    <row r="40" spans="1:47" x14ac:dyDescent="0.25">
      <c r="A40" s="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x14ac:dyDescent="0.25">
      <c r="A41" s="1"/>
      <c r="B41" s="6" t="s">
        <v>41</v>
      </c>
      <c r="C41" s="27" t="s">
        <v>42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x14ac:dyDescent="0.25">
      <c r="A42" s="1"/>
      <c r="B42" s="24"/>
      <c r="C42" s="28" t="s">
        <v>26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x14ac:dyDescent="0.25">
      <c r="A43" s="1"/>
      <c r="B43" s="24"/>
      <c r="C43" s="24" t="s">
        <v>43</v>
      </c>
      <c r="D43" s="81"/>
      <c r="E43" s="81"/>
      <c r="F43" s="82"/>
      <c r="G43" s="31" t="str">
        <f>IF(SUMPRODUCT(LEN(D43:F43))=0,"",IF(AND(F43&gt;0,OR(LEN(D43)=0,D43=0),OR(LEN(E43)=0,E43=0)),"ERROR",IF(AND(OR(F43=0,F43=0),OR(D43&gt;0,E43&gt;0)),"ERROR",IFERROR(SUM(D43:E43)/F43,"ERROR"))))</f>
        <v/>
      </c>
      <c r="H43" s="81"/>
      <c r="I43" s="81"/>
      <c r="J43" s="82"/>
      <c r="K43" s="31" t="str">
        <f>IF(SUMPRODUCT(LEN(H43:J43))=0,"",IF(AND(J43&gt;0,OR(LEN(H43)=0,H43=0),OR(LEN(I43)=0,I43=0)),"ERROR",IF(AND(OR(J43=0,J43=0),OR(H43&gt;0,I43&gt;0)),"ERROR",IFERROR(SUM(H43:I43)/J43,"ERROR"))))</f>
        <v/>
      </c>
      <c r="L43" s="81"/>
      <c r="M43" s="81"/>
      <c r="N43" s="82"/>
      <c r="O43" s="31" t="str">
        <f>IF(SUMPRODUCT(LEN(L43:N43))=0,"",IF(AND(N43&gt;0,OR(LEN(L43)=0,L43=0),OR(LEN(M43)=0,M43=0)),"ERROR",IF(AND(OR(N43=0,N43=0),OR(L43&gt;0,M43&gt;0)),"ERROR",IFERROR(SUM(L43:M43)/N43,"ERROR"))))</f>
        <v/>
      </c>
      <c r="P43" s="81"/>
      <c r="Q43" s="81"/>
      <c r="R43" s="82"/>
      <c r="S43" s="31" t="str">
        <f>IF(SUMPRODUCT(LEN(P43:R43))=0,"",IF(AND(R43&gt;0,OR(LEN(P43)=0,P43=0),OR(LEN(Q43)=0,Q43=0)),"ERROR",IF(AND(OR(R43=0,R43=0),OR(P43&gt;0,Q43&gt;0)),"ERROR",IFERROR(SUM(P43:Q43)/R43,"ERROR"))))</f>
        <v/>
      </c>
      <c r="T43" s="81"/>
      <c r="U43" s="81"/>
      <c r="V43" s="82"/>
      <c r="W43" s="31" t="str">
        <f>IF(SUMPRODUCT(LEN(T43:V43))=0,"",IF(AND(V43&gt;0,OR(LEN(T43)=0,T43=0),OR(LEN(U43)=0,U43=0)),"ERROR",IF(AND(OR(V43=0,V43=0),OR(T43&gt;0,U43&gt;0)),"ERROR",IFERROR(SUM(T43:U43)/V43,"ERROR"))))</f>
        <v/>
      </c>
      <c r="X43" s="81">
        <v>2265207</v>
      </c>
      <c r="Y43" s="81"/>
      <c r="Z43" s="82">
        <v>1237604</v>
      </c>
      <c r="AA43" s="31">
        <f>IF(SUMPRODUCT(LEN(X43:Z43))=0,"",IF(AND(Z43&gt;0,OR(LEN(X43)=0,X43=0),OR(LEN(Y43)=0,Y43=0)),"ERROR",IF(AND(OR(Z43=0,Z43=0),OR(X43&gt;0,Y43&gt;0)),"ERROR",IFERROR(SUM(X43:Y43)/Z43,"ERROR"))))</f>
        <v>1.8303164824935925</v>
      </c>
      <c r="AB43" s="81">
        <v>2898829</v>
      </c>
      <c r="AC43" s="81"/>
      <c r="AD43" s="82">
        <v>1198758</v>
      </c>
      <c r="AE43" s="31">
        <f>IF(SUMPRODUCT(LEN(AB43:AD43))=0,"",IF(AND(AD43&gt;0,OR(LEN(AB43)=0,AB43=0),OR(LEN(AC43)=0,AC43=0)),"ERROR",IF(AND(OR(AD43=0,AD43=0),OR(AB43&gt;0,AC43&gt;0)),"ERROR",IFERROR(SUM(AB43:AC43)/AD43,"ERROR"))))</f>
        <v>2.418193663775341</v>
      </c>
      <c r="AF43" s="81">
        <v>4425361</v>
      </c>
      <c r="AG43" s="81"/>
      <c r="AH43" s="82">
        <v>1253005</v>
      </c>
      <c r="AI43" s="31">
        <f>IF(SUMPRODUCT(LEN(AF43:AH43))=0,"",IF(AND(AH43&gt;0,OR(LEN(AF43)=0,AF43=0),OR(LEN(AG43)=0,AG43=0)),"ERROR",IF(AND(OR(AH43=0,AH43=0),OR(AF43&gt;0,AG43&gt;0)),"ERROR",IFERROR(SUM(AF43:AG43)/AH43,"ERROR"))))</f>
        <v>3.5317983567503721</v>
      </c>
      <c r="AJ43" s="81">
        <v>4215956</v>
      </c>
      <c r="AK43" s="81"/>
      <c r="AL43" s="82">
        <v>1308637</v>
      </c>
      <c r="AM43" s="31">
        <f>IF(SUMPRODUCT(LEN(AJ43:AL43))=0,"",IF(AND(AL43&gt;0,OR(LEN(AJ43)=0,AJ43=0),OR(LEN(AK43)=0,AK43=0)),"ERROR",IF(AND(OR(AL43=0,AL43=0),OR(AJ43&gt;0,AK43&gt;0)),"ERROR",IFERROR(SUM(AJ43:AK43)/AL43,"ERROR"))))</f>
        <v>3.2216390030237569</v>
      </c>
      <c r="AN43" s="81">
        <v>6110806.3200000003</v>
      </c>
      <c r="AO43" s="81"/>
      <c r="AP43" s="82">
        <v>1435153</v>
      </c>
      <c r="AQ43" s="31">
        <f>IF(SUMPRODUCT(LEN(AN43:AP43))=0,"",IF(AND(AP43&gt;0,OR(LEN(AN43)=0,AN43=0),OR(LEN(AO43)=0,AO43=0)),"ERROR",IF(AND(OR(AP43=0,AP43=0),OR(AN43&gt;0,AO43&gt;0)),"ERROR",IFERROR(SUM(AN43:AO43)/AP43,"ERROR"))))</f>
        <v>4.2579476334578965</v>
      </c>
      <c r="AR43" s="29">
        <v>9460569</v>
      </c>
      <c r="AS43" s="29"/>
      <c r="AT43" s="30">
        <v>1435153</v>
      </c>
      <c r="AU43" s="31">
        <f>IF(SUMPRODUCT(LEN(AR43:AT43))=0,"",IF(AND(AT43&gt;0,OR(LEN(AR43)=0,AR43=0),OR(LEN(AS43)=0,AS43=0)),"ERROR",IF(AND(OR(AT43=0,AT43=0),OR(AR43&gt;0,AS43&gt;0)),"ERROR",IFERROR(SUM(AR43:AS43)/AT43,"ERROR"))))</f>
        <v>6.5920281670316685</v>
      </c>
    </row>
    <row r="44" spans="1:47" x14ac:dyDescent="0.25">
      <c r="A44" s="1"/>
      <c r="B44" s="24"/>
      <c r="C44" s="24" t="s">
        <v>29</v>
      </c>
      <c r="D44" s="81" t="s">
        <v>28</v>
      </c>
      <c r="E44" s="81" t="s">
        <v>28</v>
      </c>
      <c r="F44" s="82" t="s">
        <v>28</v>
      </c>
      <c r="G44" s="31" t="str">
        <f>IF(SUMPRODUCT(LEN(D44:F44))=0,"",IF(AND(F44&gt;0,OR(LEN(D44)=0,D44=0),OR(LEN(E44)=0,E44=0)),"ERROR",IF(AND(OR(F44=0,F44=0),OR(D44&gt;0,E44&gt;0)),"ERROR",IFERROR(SUM(D44:E44)/F44,"ERROR"))))</f>
        <v/>
      </c>
      <c r="H44" s="81" t="s">
        <v>28</v>
      </c>
      <c r="I44" s="81" t="s">
        <v>28</v>
      </c>
      <c r="J44" s="82" t="s">
        <v>28</v>
      </c>
      <c r="K44" s="31" t="str">
        <f>IF(SUMPRODUCT(LEN(H44:J44))=0,"",IF(AND(J44&gt;0,OR(LEN(H44)=0,H44=0),OR(LEN(I44)=0,I44=0)),"ERROR",IF(AND(OR(J44=0,J44=0),OR(H44&gt;0,I44&gt;0)),"ERROR",IFERROR(SUM(H44:I44)/J44,"ERROR"))))</f>
        <v/>
      </c>
      <c r="L44" s="81" t="s">
        <v>28</v>
      </c>
      <c r="M44" s="81" t="s">
        <v>28</v>
      </c>
      <c r="N44" s="82" t="s">
        <v>28</v>
      </c>
      <c r="O44" s="31" t="str">
        <f>IF(SUMPRODUCT(LEN(L44:N44))=0,"",IF(AND(N44&gt;0,OR(LEN(L44)=0,L44=0),OR(LEN(M44)=0,M44=0)),"ERROR",IF(AND(OR(N44=0,N44=0),OR(L44&gt;0,M44&gt;0)),"ERROR",IFERROR(SUM(L44:M44)/N44,"ERROR"))))</f>
        <v/>
      </c>
      <c r="P44" s="81" t="s">
        <v>28</v>
      </c>
      <c r="Q44" s="81" t="s">
        <v>28</v>
      </c>
      <c r="R44" s="82" t="s">
        <v>28</v>
      </c>
      <c r="S44" s="31" t="str">
        <f>IF(SUMPRODUCT(LEN(P44:R44))=0,"",IF(AND(R44&gt;0,OR(LEN(P44)=0,P44=0),OR(LEN(Q44)=0,Q44=0)),"ERROR",IF(AND(OR(R44=0,R44=0),OR(P44&gt;0,Q44&gt;0)),"ERROR",IFERROR(SUM(P44:Q44)/R44,"ERROR"))))</f>
        <v/>
      </c>
      <c r="T44" s="81"/>
      <c r="U44" s="81"/>
      <c r="V44" s="82" t="s">
        <v>28</v>
      </c>
      <c r="W44" s="31" t="str">
        <f>IF(SUMPRODUCT(LEN(T44:V44))=0,"",IF(AND(V44&gt;0,OR(LEN(T44)=0,T44=0),OR(LEN(U44)=0,U44=0)),"ERROR",IF(AND(OR(V44=0,V44=0),OR(T44&gt;0,U44&gt;0)),"ERROR",IFERROR(SUM(T44:U44)/V44,"ERROR"))))</f>
        <v/>
      </c>
      <c r="X44" s="81"/>
      <c r="Y44" s="81">
        <v>198315.54</v>
      </c>
      <c r="Z44" s="102">
        <v>217190</v>
      </c>
      <c r="AA44" s="31">
        <f>IF(SUMPRODUCT(LEN(X44:Z44))=0,"",IF(AND(Z44&gt;0,OR(LEN(X44)=0,X44=0),OR(LEN(Y44)=0,Y44=0)),"ERROR",IF(AND(OR(Z44=0,Z44=0),OR(X44&gt;0,Y44&gt;0)),"ERROR",IFERROR(SUM(X44:Y44)/Z44,"ERROR"))))</f>
        <v>0.91309701183295733</v>
      </c>
      <c r="AB44" s="81"/>
      <c r="AC44" s="81">
        <v>107515</v>
      </c>
      <c r="AD44" s="82">
        <v>211555</v>
      </c>
      <c r="AE44" s="31">
        <f>IF(SUMPRODUCT(LEN(AB44:AD44))=0,"",IF(AND(AD44&gt;0,OR(LEN(AB44)=0,AB44=0),OR(LEN(AC44)=0,AC44=0)),"ERROR",IF(AND(OR(AD44=0,AD44=0),OR(AB44&gt;0,AC44&gt;0)),"ERROR",IFERROR(SUM(AB44:AC44)/AD44,"ERROR"))))</f>
        <v>0.50821299425681266</v>
      </c>
      <c r="AF44" s="81"/>
      <c r="AG44" s="81">
        <v>54480</v>
      </c>
      <c r="AH44" s="82">
        <v>302511</v>
      </c>
      <c r="AI44" s="31">
        <f>IF(SUMPRODUCT(LEN(AF44:AH44))=0,"",IF(AND(AH44&gt;0,OR(LEN(AF44)=0,AF44=0),OR(LEN(AG44)=0,AG44=0)),"ERROR",IF(AND(OR(AH44=0,AH44=0),OR(AF44&gt;0,AG44&gt;0)),"ERROR",IFERROR(SUM(AF44:AG44)/AH44,"ERROR"))))</f>
        <v>0.18009262473100152</v>
      </c>
      <c r="AJ44" s="81"/>
      <c r="AK44" s="81">
        <v>99917</v>
      </c>
      <c r="AL44" s="82">
        <v>302511</v>
      </c>
      <c r="AM44" s="31">
        <f>IF(SUMPRODUCT(LEN(AJ44:AL44))=0,"",IF(AND(AL44&gt;0,OR(LEN(AJ44)=0,AJ44=0),OR(LEN(AK44)=0,AK44=0)),"ERROR",IF(AND(OR(AL44=0,AL44=0),OR(AJ44&gt;0,AK44&gt;0)),"ERROR",IFERROR(SUM(AJ44:AK44)/AL44,"ERROR"))))</f>
        <v>0.330292121608801</v>
      </c>
      <c r="AN44" s="81" t="s">
        <v>28</v>
      </c>
      <c r="AO44" s="81">
        <v>74342</v>
      </c>
      <c r="AP44" s="82">
        <v>307547</v>
      </c>
      <c r="AQ44" s="31">
        <f>IF(SUMPRODUCT(LEN(AN44:AP44))=0,"",IF(AND(AP44&gt;0,OR(LEN(AN44)=0,AN44=0),OR(LEN(AO44)=0,AO44=0)),"ERROR",IF(AND(OR(AP44=0,AP44=0),OR(AN44&gt;0,AO44&gt;0)),"ERROR",IFERROR(SUM(AN44:AO44)/AP44,"ERROR"))))</f>
        <v>0.24172565494054568</v>
      </c>
      <c r="AR44" s="29"/>
      <c r="AS44" s="29">
        <v>88548</v>
      </c>
      <c r="AT44" s="30">
        <v>307547</v>
      </c>
      <c r="AU44" s="31">
        <f>IF(SUMPRODUCT(LEN(AR44:AT44))=0,"",IF(AND(AT44&gt;0,OR(LEN(AR44)=0,AR44=0),OR(LEN(AS44)=0,AS44=0)),"ERROR",IF(AND(OR(AT44=0,AT44=0),OR(AR44&gt;0,AS44&gt;0)),"ERROR",IFERROR(SUM(AR44:AS44)/AT44,"ERROR"))))</f>
        <v>0.28791696878851036</v>
      </c>
    </row>
    <row r="45" spans="1:47" x14ac:dyDescent="0.25">
      <c r="A45" s="1"/>
      <c r="B45" s="24"/>
      <c r="C45" s="24" t="s">
        <v>30</v>
      </c>
      <c r="D45" s="81" t="s">
        <v>28</v>
      </c>
      <c r="E45" s="81" t="s">
        <v>28</v>
      </c>
      <c r="F45" s="82" t="s">
        <v>28</v>
      </c>
      <c r="G45" s="31" t="str">
        <f>IF(SUMPRODUCT(LEN(D45:F45))=0,"",IF(AND(F45&gt;0,OR(LEN(D45)=0,D45=0),OR(LEN(E45)=0,E45=0)),"ERROR",IF(AND(OR(F45=0,F45=0),OR(D45&gt;0,E45&gt;0)),"ERROR",IFERROR(SUM(D45:E45)/F45,"ERROR"))))</f>
        <v/>
      </c>
      <c r="H45" s="81" t="s">
        <v>28</v>
      </c>
      <c r="I45" s="81" t="s">
        <v>28</v>
      </c>
      <c r="J45" s="82" t="s">
        <v>28</v>
      </c>
      <c r="K45" s="31" t="str">
        <f>IF(SUMPRODUCT(LEN(H45:J45))=0,"",IF(AND(J45&gt;0,OR(LEN(H45)=0,H45=0),OR(LEN(I45)=0,I45=0)),"ERROR",IF(AND(OR(J45=0,J45=0),OR(H45&gt;0,I45&gt;0)),"ERROR",IFERROR(SUM(H45:I45)/J45,"ERROR"))))</f>
        <v/>
      </c>
      <c r="L45" s="81" t="s">
        <v>28</v>
      </c>
      <c r="M45" s="81" t="s">
        <v>28</v>
      </c>
      <c r="N45" s="82" t="s">
        <v>28</v>
      </c>
      <c r="O45" s="31" t="str">
        <f>IF(SUMPRODUCT(LEN(L45:N45))=0,"",IF(AND(N45&gt;0,OR(LEN(L45)=0,L45=0),OR(LEN(M45)=0,M45=0)),"ERROR",IF(AND(OR(N45=0,N45=0),OR(L45&gt;0,M45&gt;0)),"ERROR",IFERROR(SUM(L45:M45)/N45,"ERROR"))))</f>
        <v/>
      </c>
      <c r="P45" s="81" t="s">
        <v>28</v>
      </c>
      <c r="Q45" s="81" t="s">
        <v>28</v>
      </c>
      <c r="R45" s="82" t="s">
        <v>28</v>
      </c>
      <c r="S45" s="31" t="str">
        <f>IF(SUMPRODUCT(LEN(P45:R45))=0,"",IF(AND(R45&gt;0,OR(LEN(P45)=0,P45=0),OR(LEN(Q45)=0,Q45=0)),"ERROR",IF(AND(OR(R45=0,R45=0),OR(P45&gt;0,Q45&gt;0)),"ERROR",IFERROR(SUM(P45:Q45)/R45,"ERROR"))))</f>
        <v/>
      </c>
      <c r="T45" s="81"/>
      <c r="U45" s="81"/>
      <c r="V45" s="82"/>
      <c r="W45" s="31" t="str">
        <f>IF(SUMPRODUCT(LEN(T45:V45))=0,"",IF(AND(V45&gt;0,OR(LEN(T45)=0,T45=0),OR(LEN(U45)=0,U45=0)),"ERROR",IF(AND(OR(V45=0,V45=0),OR(T45&gt;0,U45&gt;0)),"ERROR",IFERROR(SUM(T45:U45)/V45,"ERROR"))))</f>
        <v/>
      </c>
      <c r="X45" s="81"/>
      <c r="Y45" s="81"/>
      <c r="Z45" s="82"/>
      <c r="AA45" s="31" t="str">
        <f>IF(SUMPRODUCT(LEN(X45:Z45))=0,"",IF(AND(Z45&gt;0,OR(LEN(X45)=0,X45=0),OR(LEN(Y45)=0,Y45=0)),"ERROR",IF(AND(OR(Z45=0,Z45=0),OR(X45&gt;0,Y45&gt;0)),"ERROR",IFERROR(SUM(X45:Y45)/Z45,"ERROR"))))</f>
        <v/>
      </c>
      <c r="AB45" s="81"/>
      <c r="AC45" s="81"/>
      <c r="AD45" s="82"/>
      <c r="AE45" s="31" t="str">
        <f>IF(SUMPRODUCT(LEN(AB45:AD45))=0,"",IF(AND(AD45&gt;0,OR(LEN(AB45)=0,AB45=0),OR(LEN(AC45)=0,AC45=0)),"ERROR",IF(AND(OR(AD45=0,AD45=0),OR(AB45&gt;0,AC45&gt;0)),"ERROR",IFERROR(SUM(AB45:AC45)/AD45,"ERROR"))))</f>
        <v/>
      </c>
      <c r="AF45" s="81"/>
      <c r="AG45" s="81"/>
      <c r="AH45" s="82"/>
      <c r="AI45" s="31" t="str">
        <f>IF(SUMPRODUCT(LEN(AF45:AH45))=0,"",IF(AND(AH45&gt;0,OR(LEN(AF45)=0,AF45=0),OR(LEN(AG45)=0,AG45=0)),"ERROR",IF(AND(OR(AH45=0,AH45=0),OR(AF45&gt;0,AG45&gt;0)),"ERROR",IFERROR(SUM(AF45:AG45)/AH45,"ERROR"))))</f>
        <v/>
      </c>
      <c r="AJ45" s="81"/>
      <c r="AK45" s="81"/>
      <c r="AL45" s="82"/>
      <c r="AM45" s="31" t="str">
        <f>IF(SUMPRODUCT(LEN(AJ45:AL45))=0,"",IF(AND(AL45&gt;0,OR(LEN(AJ45)=0,AJ45=0),OR(LEN(AK45)=0,AK45=0)),"ERROR",IF(AND(OR(AL45=0,AL45=0),OR(AJ45&gt;0,AK45&gt;0)),"ERROR",IFERROR(SUM(AJ45:AK45)/AL45,"ERROR"))))</f>
        <v/>
      </c>
      <c r="AN45" s="81" t="s">
        <v>28</v>
      </c>
      <c r="AO45" s="81" t="s">
        <v>28</v>
      </c>
      <c r="AP45" s="82" t="s">
        <v>28</v>
      </c>
      <c r="AQ45" s="31" t="str">
        <f>IF(SUMPRODUCT(LEN(AN45:AP45))=0,"",IF(AND(AP45&gt;0,OR(LEN(AN45)=0,AN45=0),OR(LEN(AO45)=0,AO45=0)),"ERROR",IF(AND(OR(AP45=0,AP45=0),OR(AN45&gt;0,AO45&gt;0)),"ERROR",IFERROR(SUM(AN45:AO45)/AP45,"ERROR"))))</f>
        <v/>
      </c>
      <c r="AR45" s="29"/>
      <c r="AS45" s="29"/>
      <c r="AT45" s="30"/>
      <c r="AU45" s="31" t="str">
        <f>IF(SUMPRODUCT(LEN(AR45:AT45))=0,"",IF(AND(AT45&gt;0,OR(LEN(AR45)=0,AR45=0),OR(LEN(AS45)=0,AS45=0)),"ERROR",IF(AND(OR(AT45=0,AT45=0),OR(AR45&gt;0,AS45&gt;0)),"ERROR",IFERROR(SUM(AR45:AS45)/AT45,"ERROR"))))</f>
        <v/>
      </c>
    </row>
    <row r="46" spans="1:47" x14ac:dyDescent="0.25">
      <c r="A46" s="1"/>
      <c r="B46" s="24"/>
      <c r="C46" s="24"/>
      <c r="D46" s="32"/>
      <c r="E46" s="32"/>
      <c r="F46" s="33"/>
      <c r="G46" s="34"/>
      <c r="H46" s="32"/>
      <c r="I46" s="32"/>
      <c r="J46" s="33"/>
      <c r="K46" s="34"/>
      <c r="L46" s="32"/>
      <c r="M46" s="32"/>
      <c r="N46" s="33"/>
      <c r="O46" s="34"/>
      <c r="P46" s="32"/>
      <c r="Q46" s="32"/>
      <c r="R46" s="33"/>
      <c r="S46" s="34"/>
      <c r="T46" s="32"/>
      <c r="U46" s="32"/>
      <c r="V46" s="33"/>
      <c r="W46" s="34"/>
      <c r="X46" s="32"/>
      <c r="Y46" s="32"/>
      <c r="Z46" s="33"/>
      <c r="AA46" s="34"/>
      <c r="AB46" s="32"/>
      <c r="AC46" s="32"/>
      <c r="AD46" s="33"/>
      <c r="AE46" s="34"/>
      <c r="AF46" s="32"/>
      <c r="AG46" s="32"/>
      <c r="AH46" s="33"/>
      <c r="AI46" s="34"/>
      <c r="AJ46" s="32"/>
      <c r="AK46" s="32"/>
      <c r="AL46" s="33"/>
      <c r="AM46" s="34"/>
      <c r="AN46" s="32"/>
      <c r="AO46" s="32"/>
      <c r="AP46" s="33"/>
      <c r="AQ46" s="34"/>
      <c r="AR46" s="32"/>
      <c r="AS46" s="32"/>
      <c r="AT46" s="33"/>
      <c r="AU46" s="34"/>
    </row>
    <row r="47" spans="1:47" x14ac:dyDescent="0.25">
      <c r="A47" s="1"/>
      <c r="B47" s="24"/>
      <c r="C47" s="23" t="str">
        <f>"SUBTOTAL "&amp;C41</f>
        <v>SUBTOTAL Major Repairs</v>
      </c>
      <c r="D47" s="35">
        <f>SUM(D43:D45)</f>
        <v>0</v>
      </c>
      <c r="E47" s="35">
        <f>SUM(E43:E45)</f>
        <v>0</v>
      </c>
      <c r="F47" s="36">
        <f>SUM(F43:F45)</f>
        <v>0</v>
      </c>
      <c r="G47" s="31">
        <f>IF(COUNTIF(G43:G45,"ERROR")&gt;0,"ERROR",IFERROR(SUM(D47:E47)/F47,0))</f>
        <v>0</v>
      </c>
      <c r="H47" s="35">
        <f>SUM(H43:H45)</f>
        <v>0</v>
      </c>
      <c r="I47" s="35">
        <f>SUM(I43:I45)</f>
        <v>0</v>
      </c>
      <c r="J47" s="36">
        <f>SUM(J43:J45)</f>
        <v>0</v>
      </c>
      <c r="K47" s="31">
        <f>IF(COUNTIF(K43:K45,"ERROR")&gt;0,"ERROR",IFERROR(SUM(H47:I47)/J47,0))</f>
        <v>0</v>
      </c>
      <c r="L47" s="35">
        <f>SUM(L43:L45)</f>
        <v>0</v>
      </c>
      <c r="M47" s="35">
        <f>SUM(M43:M45)</f>
        <v>0</v>
      </c>
      <c r="N47" s="36">
        <f>SUM(N43:N45)</f>
        <v>0</v>
      </c>
      <c r="O47" s="31">
        <f>IF(COUNTIF(O43:O45,"ERROR")&gt;0,"ERROR",IFERROR(SUM(L47:M47)/N47,0))</f>
        <v>0</v>
      </c>
      <c r="P47" s="35">
        <f>SUM(P43:P45)</f>
        <v>0</v>
      </c>
      <c r="Q47" s="35">
        <f>SUM(Q43:Q45)</f>
        <v>0</v>
      </c>
      <c r="R47" s="36">
        <f>SUM(R43:R45)</f>
        <v>0</v>
      </c>
      <c r="S47" s="31">
        <f>IF(COUNTIF(S43:S45,"ERROR")&gt;0,"ERROR",IFERROR(SUM(P47:Q47)/R47,0))</f>
        <v>0</v>
      </c>
      <c r="T47" s="35">
        <f>SUM(T43:T45)</f>
        <v>0</v>
      </c>
      <c r="U47" s="35">
        <f>SUM(U43:U45)</f>
        <v>0</v>
      </c>
      <c r="V47" s="36">
        <f>SUM(V43:V45)</f>
        <v>0</v>
      </c>
      <c r="W47" s="31">
        <f>IF(COUNTIF(W43:W45,"ERROR")&gt;0,"ERROR",IFERROR(SUM(T47:U47)/V47,0))</f>
        <v>0</v>
      </c>
      <c r="X47" s="35">
        <f>SUM(X43:X45)</f>
        <v>2265207</v>
      </c>
      <c r="Y47" s="35">
        <f>SUM(Y43:Y45)</f>
        <v>198315.54</v>
      </c>
      <c r="Z47" s="36">
        <f>SUM(Z43:Z45)</f>
        <v>1454794</v>
      </c>
      <c r="AA47" s="31">
        <f>IF(COUNTIF(AA43:AA45,"ERROR")&gt;0,"ERROR",IFERROR(SUM(X47:Y47)/Z47,0))</f>
        <v>1.6933823895341884</v>
      </c>
      <c r="AB47" s="35">
        <f>SUM(AB43:AB45)</f>
        <v>2898829</v>
      </c>
      <c r="AC47" s="35">
        <f>SUM(AC43:AC45)</f>
        <v>107515</v>
      </c>
      <c r="AD47" s="36">
        <f>SUM(AD43:AD45)</f>
        <v>1410313</v>
      </c>
      <c r="AE47" s="31">
        <f>IF(COUNTIF(AE43:AE45,"ERROR")&gt;0,"ERROR",IFERROR(SUM(AB47:AC47)/AD47,0))</f>
        <v>2.1316856612681017</v>
      </c>
      <c r="AF47" s="35">
        <f>SUM(AF43:AF45)</f>
        <v>4425361</v>
      </c>
      <c r="AG47" s="35">
        <f>SUM(AG43:AG45)</f>
        <v>54480</v>
      </c>
      <c r="AH47" s="36">
        <f>SUM(AH43:AH45)</f>
        <v>1555516</v>
      </c>
      <c r="AI47" s="31">
        <f>IF(COUNTIF(AI43:AI45,"ERROR")&gt;0,"ERROR",IFERROR(SUM(AF47:AG47)/AH47,0))</f>
        <v>2.8799710192630612</v>
      </c>
      <c r="AJ47" s="35">
        <f>SUM(AJ43:AJ45)</f>
        <v>4215956</v>
      </c>
      <c r="AK47" s="35">
        <f>SUM(AK43:AK45)</f>
        <v>99917</v>
      </c>
      <c r="AL47" s="36">
        <f>SUM(AL43:AL45)</f>
        <v>1611148</v>
      </c>
      <c r="AM47" s="31">
        <f>IF(COUNTIF(AM43:AM45,"ERROR")&gt;0,"ERROR",IFERROR(SUM(AJ47:AK47)/AL47,0))</f>
        <v>2.6787563898536946</v>
      </c>
      <c r="AN47" s="35">
        <f>SUM(AN43:AN45)</f>
        <v>6110806.3200000003</v>
      </c>
      <c r="AO47" s="35">
        <f>SUM(AO43:AO45)</f>
        <v>74342</v>
      </c>
      <c r="AP47" s="36">
        <f>SUM(AP43:AP45)</f>
        <v>1742700</v>
      </c>
      <c r="AQ47" s="31">
        <f>IF(COUNTIF(AQ43:AQ45,"ERROR")&gt;0,"ERROR",IFERROR(SUM(AN47:AO47)/AP47,0))</f>
        <v>3.5491756010787858</v>
      </c>
      <c r="AR47" s="35">
        <f>SUM(AR43:AR45)</f>
        <v>9460569</v>
      </c>
      <c r="AS47" s="35">
        <f>SUM(AS43:AS45)</f>
        <v>88548</v>
      </c>
      <c r="AT47" s="36">
        <f>SUM(AT43:AT45)</f>
        <v>1742700</v>
      </c>
      <c r="AU47" s="31">
        <f>IF(COUNTIF(AU43:AU45,"ERROR")&gt;0,"ERROR",IFERROR(SUM(AR47:AS47)/AT47,0))</f>
        <v>5.4794956102599413</v>
      </c>
    </row>
    <row r="48" spans="1:47" x14ac:dyDescent="0.25">
      <c r="A48" s="1"/>
      <c r="B48" s="24"/>
      <c r="C48" s="2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1:47" x14ac:dyDescent="0.25">
      <c r="A49" s="1"/>
      <c r="B49" s="6"/>
      <c r="C49" s="42" t="s">
        <v>44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</row>
    <row r="50" spans="1:47" x14ac:dyDescent="0.25">
      <c r="A50" s="1"/>
      <c r="B50" s="24"/>
      <c r="C50" s="28" t="s">
        <v>26</v>
      </c>
      <c r="D50" s="51" t="s">
        <v>45</v>
      </c>
      <c r="E50" s="51" t="s">
        <v>45</v>
      </c>
      <c r="F50" s="52" t="s">
        <v>46</v>
      </c>
      <c r="G50" s="51" t="s">
        <v>45</v>
      </c>
      <c r="H50" s="51" t="s">
        <v>45</v>
      </c>
      <c r="I50" s="51" t="s">
        <v>45</v>
      </c>
      <c r="J50" s="52" t="s">
        <v>46</v>
      </c>
      <c r="K50" s="51" t="s">
        <v>45</v>
      </c>
      <c r="L50" s="51" t="s">
        <v>45</v>
      </c>
      <c r="M50" s="51" t="s">
        <v>45</v>
      </c>
      <c r="N50" s="52" t="s">
        <v>46</v>
      </c>
      <c r="O50" s="51" t="s">
        <v>45</v>
      </c>
      <c r="P50" s="51" t="s">
        <v>45</v>
      </c>
      <c r="Q50" s="51" t="s">
        <v>45</v>
      </c>
      <c r="R50" s="52" t="s">
        <v>46</v>
      </c>
      <c r="S50" s="51" t="s">
        <v>45</v>
      </c>
      <c r="T50" s="51" t="s">
        <v>45</v>
      </c>
      <c r="U50" s="51" t="s">
        <v>45</v>
      </c>
      <c r="V50" s="52" t="s">
        <v>46</v>
      </c>
      <c r="W50" s="51" t="s">
        <v>45</v>
      </c>
      <c r="X50" s="51" t="s">
        <v>45</v>
      </c>
      <c r="Y50" s="51" t="s">
        <v>45</v>
      </c>
      <c r="Z50" s="52" t="s">
        <v>46</v>
      </c>
      <c r="AA50" s="51" t="s">
        <v>45</v>
      </c>
      <c r="AB50" s="51" t="s">
        <v>45</v>
      </c>
      <c r="AC50" s="51" t="s">
        <v>45</v>
      </c>
      <c r="AD50" s="52" t="s">
        <v>46</v>
      </c>
      <c r="AE50" s="51" t="s">
        <v>45</v>
      </c>
      <c r="AF50" s="51" t="s">
        <v>45</v>
      </c>
      <c r="AG50" s="51" t="s">
        <v>45</v>
      </c>
      <c r="AH50" s="52" t="s">
        <v>46</v>
      </c>
      <c r="AI50" s="51" t="s">
        <v>45</v>
      </c>
      <c r="AJ50" s="51" t="s">
        <v>45</v>
      </c>
      <c r="AK50" s="51" t="s">
        <v>45</v>
      </c>
      <c r="AL50" s="52" t="s">
        <v>46</v>
      </c>
      <c r="AM50" s="51" t="s">
        <v>45</v>
      </c>
      <c r="AN50" s="51" t="s">
        <v>45</v>
      </c>
      <c r="AO50" s="51" t="s">
        <v>45</v>
      </c>
      <c r="AP50" s="52" t="s">
        <v>46</v>
      </c>
      <c r="AQ50" s="51" t="s">
        <v>45</v>
      </c>
      <c r="AR50" s="51" t="s">
        <v>45</v>
      </c>
      <c r="AS50" s="51" t="s">
        <v>45</v>
      </c>
      <c r="AT50" s="52" t="s">
        <v>46</v>
      </c>
      <c r="AU50" s="51" t="s">
        <v>45</v>
      </c>
    </row>
    <row r="51" spans="1:47" x14ac:dyDescent="0.25">
      <c r="A51" s="1"/>
      <c r="B51" s="24"/>
      <c r="C51" s="24" t="s">
        <v>47</v>
      </c>
      <c r="D51" s="35">
        <f t="shared" ref="D51:E53" si="0">SUM(D10,D18,D27,D35,D43)</f>
        <v>5771682</v>
      </c>
      <c r="E51" s="35">
        <f t="shared" si="0"/>
        <v>0</v>
      </c>
      <c r="F51" s="36">
        <f>IFERROR(MEDIAN(F10,F18,F27,F35,F43),0)</f>
        <v>1084070</v>
      </c>
      <c r="G51" s="31">
        <f>SUM(G10,G18,G27,G35,G43)</f>
        <v>5.3240860830020207</v>
      </c>
      <c r="H51" s="35">
        <f>SUM(H10,H18,H27,H35,H43)</f>
        <v>6196658</v>
      </c>
      <c r="I51" s="35">
        <f>SUM(I10,I18,I27,I35,I43)</f>
        <v>0</v>
      </c>
      <c r="J51" s="36">
        <f>IFERROR(MEDIAN(J10,J18,J27,J35,J43),0)</f>
        <v>1093884</v>
      </c>
      <c r="K51" s="31">
        <f>SUM(K10,K18,K27,K35,K43)</f>
        <v>5.6648218641099053</v>
      </c>
      <c r="L51" s="35">
        <f>SUM(L10,L18,L27,L35,L43)</f>
        <v>9511025</v>
      </c>
      <c r="M51" s="35">
        <f>SUM(M10,M18,M27,M35,M43)</f>
        <v>0</v>
      </c>
      <c r="N51" s="36">
        <f>IFERROR(MEDIAN(N10,N18,N27,N35,N43),0)</f>
        <v>1085844</v>
      </c>
      <c r="O51" s="31">
        <f>SUM(O10,O18,O27,O35,O43)</f>
        <v>8.7591081223453831</v>
      </c>
      <c r="P51" s="35">
        <f>SUM(P10,P18,P27,P35,P43)</f>
        <v>9519249</v>
      </c>
      <c r="Q51" s="35">
        <f>SUM(Q10,Q18,Q27,Q35,Q43)</f>
        <v>0</v>
      </c>
      <c r="R51" s="36">
        <f>IFERROR(MEDIAN(R10,R18,R27,R35,R43),0)</f>
        <v>1237604</v>
      </c>
      <c r="S51" s="31">
        <f>SUM(S10,S18,S27,S35,S43)</f>
        <v>7.6916760126825707</v>
      </c>
      <c r="T51" s="35">
        <f>SUM(T10,T18,T27,T35,T43)</f>
        <v>7262636.0600000005</v>
      </c>
      <c r="U51" s="35">
        <f>SUM(U10,U18,U27,U35,U43)</f>
        <v>0</v>
      </c>
      <c r="V51" s="36">
        <f>IFERROR(MEDIAN(V10,V18,V27,V35,V43),0)</f>
        <v>1237604</v>
      </c>
      <c r="W51" s="69">
        <f>SUM(W10,W18,W27,W35,W43)</f>
        <v>5.868303641552548</v>
      </c>
      <c r="X51" s="35">
        <f>SUM(X10,X18,X27,X35,X43)</f>
        <v>10197895</v>
      </c>
      <c r="Y51" s="35">
        <f>SUM(Y10,Y18,Y27,Y35,Y43)</f>
        <v>0</v>
      </c>
      <c r="Z51" s="36">
        <f>IFERROR(MEDIAN(Z10,Z18,Z27,Z35,Z43),0)</f>
        <v>1237604</v>
      </c>
      <c r="AA51" s="70">
        <f>SUM(AA10,AA18,AA27,AA35,AA43)</f>
        <v>8.2400307368108052</v>
      </c>
      <c r="AB51" s="35">
        <f>SUM(AB10,AB18,AB27,AB35,AB43)</f>
        <v>10867896</v>
      </c>
      <c r="AC51" s="35">
        <f>SUM(AC10,AC18,AC27,AC35,AC43)</f>
        <v>0</v>
      </c>
      <c r="AD51" s="36">
        <f>IFERROR(MEDIAN(AD10,AD18,AD27,AD35,AD43),0)</f>
        <v>1198758</v>
      </c>
      <c r="AE51" s="70">
        <f>SUM(AE10,AE18,AE27,AE35,AE43)</f>
        <v>9.0659632719865062</v>
      </c>
      <c r="AF51" s="35">
        <f>SUM(AF10,AF18,AF27,AF35,AF43)</f>
        <v>12678338</v>
      </c>
      <c r="AG51" s="35">
        <f>SUM(AG10,AG18,AG27,AG35,AG43)</f>
        <v>0</v>
      </c>
      <c r="AH51" s="36">
        <f>IFERROR(MEDIAN(AH10,AH18,AH27,AH35,AH43),0)</f>
        <v>1253005</v>
      </c>
      <c r="AI51" s="70">
        <f>SUM(AI10,AI18,AI27,AI35,AI43)</f>
        <v>10.118345896464898</v>
      </c>
      <c r="AJ51" s="35">
        <f>SUM(AJ10,AJ18,AJ27,AJ35,AJ43)</f>
        <v>12181908.32</v>
      </c>
      <c r="AK51" s="35">
        <f>SUM(AK10,AK18,AK27,AK35,AK43)</f>
        <v>0</v>
      </c>
      <c r="AL51" s="36">
        <f>IFERROR(MEDIAN(AL10,AL18,AL27,AL35,AL43),0)</f>
        <v>1308637</v>
      </c>
      <c r="AM51" s="70">
        <f>SUM(AM10,AM18,AM27,AM35,AM43)</f>
        <v>9.3088521262962924</v>
      </c>
      <c r="AN51" s="35">
        <f>SUM(AN10,AN18,AN27,AN35,AN43)</f>
        <v>17908387.789999999</v>
      </c>
      <c r="AO51" s="35">
        <f>SUM(AO10,AO18,AO27,AO35,AO43)</f>
        <v>0</v>
      </c>
      <c r="AP51" s="36">
        <f>IFERROR(MEDIAN(AP10,AP18,AP27,AP35,AP43),0)</f>
        <v>1435153</v>
      </c>
      <c r="AQ51" s="31">
        <f>SUM(AQ10,AQ18,AQ27,AQ35,AQ43)</f>
        <v>12.478382297915275</v>
      </c>
      <c r="AR51" s="35">
        <f>SUM(AR10,AR18,AR27,AR35,AR43)</f>
        <v>18176006</v>
      </c>
      <c r="AS51" s="35">
        <f>SUM(AS10,AS18,AS27,AS35,AS43)</f>
        <v>0</v>
      </c>
      <c r="AT51" s="36">
        <f>IFERROR(MEDIAN(AT10,AT18,AT27,AT35,AT43),0)</f>
        <v>1435153</v>
      </c>
      <c r="AU51" s="31">
        <f>SUM(AU10,AU18,AU27,AU35,AU43)</f>
        <v>12.664855942188744</v>
      </c>
    </row>
    <row r="52" spans="1:47" x14ac:dyDescent="0.25">
      <c r="A52" s="1"/>
      <c r="B52" s="24"/>
      <c r="C52" s="24" t="s">
        <v>29</v>
      </c>
      <c r="D52" s="35">
        <f t="shared" si="0"/>
        <v>0</v>
      </c>
      <c r="E52" s="35">
        <f t="shared" si="0"/>
        <v>819124</v>
      </c>
      <c r="F52" s="36">
        <f>IFERROR(MEDIAN(F11,F19,F28,F36,F44),0)</f>
        <v>201778</v>
      </c>
      <c r="G52" s="31">
        <f>IF(OR(G11="ERROR",G19="ERROR",G28="ERROR",G36="ERROR",G44="ERROR"),"ERROR",IFERROR(SUM(D52:E52)/F52,0))</f>
        <v>4.0595307714418816</v>
      </c>
      <c r="H52" s="35">
        <f>SUM(H11,H19,H28,H36,H44)</f>
        <v>0</v>
      </c>
      <c r="I52" s="35">
        <f>SUM(I11,I19,I28,I36,I44)</f>
        <v>901800</v>
      </c>
      <c r="J52" s="36">
        <f>IFERROR(MEDIAN(J11,J19,J28,J36,J44),0)</f>
        <v>201778</v>
      </c>
      <c r="K52" s="31">
        <f>IF(OR(K11="ERROR",K19="ERROR",K28="ERROR",K36="ERROR",K44="ERROR"),"ERROR",IFERROR(SUM(H52:I52)/J52,0))</f>
        <v>4.4692682056517556</v>
      </c>
      <c r="L52" s="35">
        <f>SUM(L11,L19,L28,L36,L44)</f>
        <v>0</v>
      </c>
      <c r="M52" s="35">
        <f>SUM(M11,M19,M28,M36,M44)</f>
        <v>891451</v>
      </c>
      <c r="N52" s="36">
        <f>IFERROR(MEDIAN(N11,N19,N28,N36,N44),0)</f>
        <v>209818</v>
      </c>
      <c r="O52" s="31">
        <f>IF(OR(O11="ERROR",O19="ERROR",O28="ERROR",O36="ERROR",O44="ERROR"),"ERROR",IFERROR(SUM(L52:M52)/N52,0))</f>
        <v>4.2486869572677275</v>
      </c>
      <c r="P52" s="35">
        <f>SUM(P11,P19,P28,P36,P44)</f>
        <v>0</v>
      </c>
      <c r="Q52" s="35">
        <f>SUM(Q11,Q19,Q28,Q36,Q44)</f>
        <v>833708</v>
      </c>
      <c r="R52" s="36">
        <f>IFERROR(MEDIAN(R11,R19,R28,R36,R44),0)</f>
        <v>217190</v>
      </c>
      <c r="S52" s="31">
        <f>IF(OR(S11="ERROR",S19="ERROR",S28="ERROR",S36="ERROR",S44="ERROR"),"ERROR",IFERROR(SUM(P52:Q52)/R52,0))</f>
        <v>3.8386113541139095</v>
      </c>
      <c r="T52" s="35">
        <f>SUM(T11,T19,T28,T36,T44)</f>
        <v>0</v>
      </c>
      <c r="U52" s="35">
        <f>SUM(U11,U19,U28,U36,U44)</f>
        <v>820236</v>
      </c>
      <c r="V52" s="36">
        <f>IFERROR(MEDIAN(V11,V19,V28,V36,V44),0)</f>
        <v>217190</v>
      </c>
      <c r="W52" s="31">
        <f>IF(OR(W11="ERROR",W19="ERROR",W28="ERROR",W36="ERROR",W44="ERROR"),"ERROR",IFERROR(SUM(T52:U52)/V52,0))</f>
        <v>3.7765827155946408</v>
      </c>
      <c r="X52" s="35">
        <f>SUM(X11,X19,X28,X36,X44)</f>
        <v>0</v>
      </c>
      <c r="Y52" s="35">
        <f>SUM(Y11,Y19,Y28,Y36,Y44)</f>
        <v>1026353.54</v>
      </c>
      <c r="Z52" s="36">
        <f>IFERROR(MEDIAN(Z11,Z19,Z28,Z36,Z44),0)</f>
        <v>217190</v>
      </c>
      <c r="AA52" s="31">
        <f>IF(OR(AA11="ERROR",AA19="ERROR",AA28="ERROR",AA36="ERROR",AA44="ERROR"),"ERROR",IFERROR(SUM(X52:Y52)/Z52,0))</f>
        <v>4.7256021916294486</v>
      </c>
      <c r="AB52" s="35">
        <f>SUM(AB11,AB19,AB28,AB36,AB44)</f>
        <v>0</v>
      </c>
      <c r="AC52" s="35">
        <f>SUM(AC11,AC19,AC28,AC36,AC44)</f>
        <v>1072804</v>
      </c>
      <c r="AD52" s="36">
        <f>IFERROR(MEDIAN(AD11,AD19,AD28,AD36,AD44),0)</f>
        <v>211555</v>
      </c>
      <c r="AE52" s="31">
        <f>IF(OR(AE11="ERROR",AE19="ERROR",AE28="ERROR",AE36="ERROR",AE44="ERROR"),"ERROR",IFERROR(SUM(AB52:AC52)/AD52,0))</f>
        <v>5.0710406277327413</v>
      </c>
      <c r="AF52" s="35">
        <f>SUM(AF11,AF19,AF28,AF36,AF44)</f>
        <v>0</v>
      </c>
      <c r="AG52" s="35">
        <f>SUM(AG11,AG19,AG28,AG36,AG44)</f>
        <v>1007686</v>
      </c>
      <c r="AH52" s="36">
        <f>IFERROR(MEDIAN(AH11,AH19,AH28,AH36,AH44),0)</f>
        <v>302511</v>
      </c>
      <c r="AI52" s="31">
        <f>IF(OR(AI11="ERROR",AI19="ERROR",AI28="ERROR",AI36="ERROR",AI44="ERROR"),"ERROR",IFERROR(SUM(AF52:AG52)/AH52,0))</f>
        <v>3.3310722585294421</v>
      </c>
      <c r="AJ52" s="35">
        <f>SUM(AJ11,AJ19,AJ28,AJ36,AJ44)</f>
        <v>0</v>
      </c>
      <c r="AK52" s="35">
        <f>SUM(AK11,AK19,AK28,AK36,AK44)</f>
        <v>957020</v>
      </c>
      <c r="AL52" s="36">
        <f>IFERROR(MEDIAN(AL11,AL19,AL28,AL36,AL44),0)</f>
        <v>302511</v>
      </c>
      <c r="AM52" s="31">
        <f>IF(OR(AM11="ERROR",AM19="ERROR",AM28="ERROR",AM36="ERROR",AM44="ERROR"),"ERROR",IFERROR(SUM(AJ52:AK52)/AL52,0))</f>
        <v>3.1635874397955779</v>
      </c>
      <c r="AN52" s="35">
        <f>SUM(AN11,AN19,AN28,AN36,AN44)</f>
        <v>0</v>
      </c>
      <c r="AO52" s="35">
        <f>SUM(AO11,AO19,AO28,AO36,AO44)</f>
        <v>1364825.42</v>
      </c>
      <c r="AP52" s="36">
        <f>IFERROR(MEDIAN(AP11,AP19,AP28,AP36,AP44),0)</f>
        <v>307547</v>
      </c>
      <c r="AQ52" s="31">
        <f>IF(OR(AQ11="ERROR",AQ19="ERROR",AQ28="ERROR",AQ36="ERROR",AQ44="ERROR"),"ERROR",IFERROR(SUM(AN52:AO52)/AP52,0))</f>
        <v>4.4377783558285397</v>
      </c>
      <c r="AR52" s="35">
        <f>SUM(AR11,AR19,AR28,AR36,AR44)</f>
        <v>0</v>
      </c>
      <c r="AS52" s="35">
        <f>SUM(AS11,AS19,AS28,AS36,AS44)</f>
        <v>1146270</v>
      </c>
      <c r="AT52" s="36">
        <f>IFERROR(MEDIAN(AT11,AT19,AT28,AT36,AT44),0)</f>
        <v>307547</v>
      </c>
      <c r="AU52" s="31">
        <f>IF(OR(AU11="ERROR",AU19="ERROR",AU28="ERROR",AU36="ERROR",AU44="ERROR"),"ERROR",IFERROR(SUM(AR52:AS52)/AT52,0))</f>
        <v>3.7271376407508447</v>
      </c>
    </row>
    <row r="53" spans="1:47" x14ac:dyDescent="0.25">
      <c r="A53" s="1"/>
      <c r="B53" s="24"/>
      <c r="C53" s="24" t="s">
        <v>30</v>
      </c>
      <c r="D53" s="35">
        <f t="shared" si="0"/>
        <v>0</v>
      </c>
      <c r="E53" s="35">
        <f t="shared" si="0"/>
        <v>0</v>
      </c>
      <c r="F53" s="36">
        <f>IFERROR(MEDIAN(F12,F20,F29,F37,F45),0)</f>
        <v>0</v>
      </c>
      <c r="G53" s="31">
        <f>IF(OR(G12="ERROR",G20="ERROR",G29="ERROR",G37="ERROR",G45="ERROR"),"ERROR",IFERROR(SUM(D53:E53)/F53,0))</f>
        <v>0</v>
      </c>
      <c r="H53" s="35">
        <f>SUM(H12,H20,H29,H37,H45)</f>
        <v>0</v>
      </c>
      <c r="I53" s="35">
        <f>SUM(I12,I20,I29,I37,I45)</f>
        <v>0</v>
      </c>
      <c r="J53" s="36">
        <f>IFERROR(MEDIAN(J12,J20,J29,J37,J45),0)</f>
        <v>0</v>
      </c>
      <c r="K53" s="31">
        <f>IF(OR(K12="ERROR",K20="ERROR",K29="ERROR",K37="ERROR",K45="ERROR"),"ERROR",IFERROR(SUM(H53:I53)/J53,0))</f>
        <v>0</v>
      </c>
      <c r="L53" s="35">
        <f>SUM(L12,L20,L29,L37,L45)</f>
        <v>0</v>
      </c>
      <c r="M53" s="35">
        <f>SUM(M12,M20,M29,M37,M45)</f>
        <v>0</v>
      </c>
      <c r="N53" s="36">
        <f>IFERROR(MEDIAN(N12,N20,N29,N37,N45),0)</f>
        <v>0</v>
      </c>
      <c r="O53" s="31">
        <f>IF(OR(O12="ERROR",O20="ERROR",O29="ERROR",O37="ERROR",O45="ERROR"),"ERROR",IFERROR(SUM(L53:M53)/N53,0))</f>
        <v>0</v>
      </c>
      <c r="P53" s="35">
        <f>SUM(P12,P20,P29,P37,P45)</f>
        <v>0</v>
      </c>
      <c r="Q53" s="35">
        <f>SUM(Q12,Q20,Q29,Q37,Q45)</f>
        <v>0</v>
      </c>
      <c r="R53" s="36">
        <f>IFERROR(MEDIAN(R12,R20,R29,R37,R45),0)</f>
        <v>0</v>
      </c>
      <c r="S53" s="31">
        <f>IF(OR(S12="ERROR",S20="ERROR",S29="ERROR",S37="ERROR",S45="ERROR"),"ERROR",IFERROR(SUM(P53:Q53)/R53,0))</f>
        <v>0</v>
      </c>
      <c r="T53" s="35">
        <f>SUM(T12,T20,T29,T37,T45)</f>
        <v>0</v>
      </c>
      <c r="U53" s="35">
        <f>SUM(U12,U20,U29,U37,U45)</f>
        <v>0</v>
      </c>
      <c r="V53" s="36">
        <f>IFERROR(MEDIAN(V12,V20,V29,V37,V45),0)</f>
        <v>0</v>
      </c>
      <c r="W53" s="31">
        <f>IF(OR(W12="ERROR",W20="ERROR",W29="ERROR",W37="ERROR",W45="ERROR"),"ERROR",IFERROR(SUM(T53:U53)/V53,0))</f>
        <v>0</v>
      </c>
      <c r="X53" s="35">
        <f>SUM(X12,X20,X29,X37,X45)</f>
        <v>0</v>
      </c>
      <c r="Y53" s="35">
        <f>SUM(Y12,Y20,Y29,Y37,Y45)</f>
        <v>0</v>
      </c>
      <c r="Z53" s="36">
        <f>IFERROR(MEDIAN(Z12,Z20,Z29,Z37,Z45),0)</f>
        <v>0</v>
      </c>
      <c r="AA53" s="31">
        <f>IF(OR(AA12="ERROR",AA20="ERROR",AA29="ERROR",AA37="ERROR",AA45="ERROR"),"ERROR",IFERROR(SUM(X53:Y53)/Z53,0))</f>
        <v>0</v>
      </c>
      <c r="AB53" s="35">
        <f>SUM(AB12,AB20,AB29,AB37,AB45)</f>
        <v>0</v>
      </c>
      <c r="AC53" s="35">
        <f>SUM(AC12,AC20,AC29,AC37,AC45)</f>
        <v>0</v>
      </c>
      <c r="AD53" s="36">
        <f>IFERROR(MEDIAN(AD12,AD20,AD29,AD37,AD45),0)</f>
        <v>0</v>
      </c>
      <c r="AE53" s="31">
        <f>IF(OR(AE12="ERROR",AE20="ERROR",AE29="ERROR",AE37="ERROR",AE45="ERROR"),"ERROR",IFERROR(SUM(AB53:AC53)/AD53,0))</f>
        <v>0</v>
      </c>
      <c r="AF53" s="35">
        <f>SUM(AF12,AF20,AF29,AF37,AF45)</f>
        <v>0</v>
      </c>
      <c r="AG53" s="35">
        <f>SUM(AG12,AG20,AG29,AG37,AG45)</f>
        <v>0</v>
      </c>
      <c r="AH53" s="36">
        <f>IFERROR(MEDIAN(AH12,AH20,AH29,AH37,AH45),0)</f>
        <v>0</v>
      </c>
      <c r="AI53" s="31">
        <f>IF(OR(AI12="ERROR",AI20="ERROR",AI29="ERROR",AI37="ERROR",AI45="ERROR"),"ERROR",IFERROR(SUM(AF53:AG53)/AH53,0))</f>
        <v>0</v>
      </c>
      <c r="AJ53" s="35">
        <f>SUM(AJ12,AJ20,AJ29,AJ37,AJ45)</f>
        <v>0</v>
      </c>
      <c r="AK53" s="35">
        <f>SUM(AK12,AK20,AK29,AK37,AK45)</f>
        <v>0</v>
      </c>
      <c r="AL53" s="36">
        <f>IFERROR(MEDIAN(AL12,AL20,AL29,AL37,AL45),0)</f>
        <v>0</v>
      </c>
      <c r="AM53" s="31">
        <f>IF(OR(AM12="ERROR",AM20="ERROR",AM29="ERROR",AM37="ERROR",AM45="ERROR"),"ERROR",IFERROR(SUM(AJ53:AK53)/AL53,0))</f>
        <v>0</v>
      </c>
      <c r="AN53" s="35">
        <f>SUM(AN12,AN20,AN29,AN37,AN45)</f>
        <v>0</v>
      </c>
      <c r="AO53" s="35">
        <f>SUM(AO12,AO20,AO29,AO37,AO45)</f>
        <v>0</v>
      </c>
      <c r="AP53" s="36">
        <f>IFERROR(MEDIAN(AP12,AP20,AP29,AP37,AP45),0)</f>
        <v>0</v>
      </c>
      <c r="AQ53" s="31">
        <f>IF(OR(AQ12="ERROR",AQ20="ERROR",AQ29="ERROR",AQ37="ERROR",AQ45="ERROR"),"ERROR",IFERROR(SUM(AN53:AO53)/AP53,0))</f>
        <v>0</v>
      </c>
      <c r="AR53" s="35">
        <f>SUM(AR12,AR20,AR29,AR37,AR45)</f>
        <v>0</v>
      </c>
      <c r="AS53" s="35">
        <f>SUM(AS12,AS20,AS29,AS37,AS45)</f>
        <v>0</v>
      </c>
      <c r="AT53" s="36">
        <f>IFERROR(MEDIAN(AT12,AT20,AT29,AT37,AT45),0)</f>
        <v>0</v>
      </c>
      <c r="AU53" s="31">
        <f>IF(OR(AU12="ERROR",AU20="ERROR",AU29="ERROR",AU37="ERROR",AU45="ERROR"),"ERROR",IFERROR(SUM(AR53:AS53)/AT53,0))</f>
        <v>0</v>
      </c>
    </row>
    <row r="54" spans="1:47" x14ac:dyDescent="0.25">
      <c r="A54" s="1"/>
      <c r="B54" s="24"/>
      <c r="C54" s="24" t="s">
        <v>34</v>
      </c>
      <c r="D54" s="35">
        <f>D21</f>
        <v>0</v>
      </c>
      <c r="E54" s="35">
        <f>E21</f>
        <v>0</v>
      </c>
      <c r="F54" s="39"/>
      <c r="G54" s="38"/>
      <c r="H54" s="35">
        <f>H21</f>
        <v>0</v>
      </c>
      <c r="I54" s="35">
        <f>I21</f>
        <v>0</v>
      </c>
      <c r="J54" s="39"/>
      <c r="K54" s="38"/>
      <c r="L54" s="35">
        <f>L21</f>
        <v>0</v>
      </c>
      <c r="M54" s="35">
        <f>M21</f>
        <v>0</v>
      </c>
      <c r="N54" s="39"/>
      <c r="O54" s="38"/>
      <c r="P54" s="35">
        <f>P21</f>
        <v>0</v>
      </c>
      <c r="Q54" s="35">
        <f>Q21</f>
        <v>0</v>
      </c>
      <c r="R54" s="39"/>
      <c r="S54" s="38"/>
      <c r="T54" s="35">
        <f>T21</f>
        <v>0</v>
      </c>
      <c r="U54" s="35">
        <f>U21</f>
        <v>0</v>
      </c>
      <c r="V54" s="39"/>
      <c r="W54" s="38"/>
      <c r="X54" s="35">
        <f>X21</f>
        <v>0</v>
      </c>
      <c r="Y54" s="35">
        <f>Y21</f>
        <v>0</v>
      </c>
      <c r="Z54" s="39"/>
      <c r="AA54" s="38"/>
      <c r="AB54" s="35">
        <f>AB21</f>
        <v>0</v>
      </c>
      <c r="AC54" s="35">
        <f>AC21</f>
        <v>0</v>
      </c>
      <c r="AD54" s="39"/>
      <c r="AE54" s="38"/>
      <c r="AF54" s="35">
        <f>AF21</f>
        <v>0</v>
      </c>
      <c r="AG54" s="35">
        <f>AG21</f>
        <v>0</v>
      </c>
      <c r="AH54" s="39"/>
      <c r="AI54" s="38"/>
      <c r="AJ54" s="35">
        <f>AJ21</f>
        <v>0</v>
      </c>
      <c r="AK54" s="35">
        <f>AK21</f>
        <v>0</v>
      </c>
      <c r="AL54" s="39"/>
      <c r="AM54" s="38"/>
      <c r="AN54" s="35">
        <f>AN21</f>
        <v>0</v>
      </c>
      <c r="AO54" s="35">
        <f>AO21</f>
        <v>0</v>
      </c>
      <c r="AP54" s="39"/>
      <c r="AQ54" s="38"/>
      <c r="AR54" s="35">
        <f>AR21</f>
        <v>0</v>
      </c>
      <c r="AS54" s="35">
        <f>AS21</f>
        <v>0</v>
      </c>
      <c r="AT54" s="39"/>
      <c r="AU54" s="38"/>
    </row>
    <row r="55" spans="1:47" x14ac:dyDescent="0.25">
      <c r="A55" s="1"/>
      <c r="B55" s="24"/>
      <c r="C55" s="24"/>
      <c r="D55" s="32"/>
      <c r="E55" s="32"/>
      <c r="F55" s="43"/>
      <c r="G55" s="34"/>
      <c r="H55" s="32"/>
      <c r="I55" s="32"/>
      <c r="J55" s="43"/>
      <c r="K55" s="34"/>
      <c r="L55" s="32"/>
      <c r="M55" s="32"/>
      <c r="N55" s="43"/>
      <c r="O55" s="34"/>
      <c r="P55" s="32"/>
      <c r="Q55" s="32"/>
      <c r="R55" s="43"/>
      <c r="S55" s="34"/>
      <c r="T55" s="32"/>
      <c r="U55" s="32"/>
      <c r="V55" s="43"/>
      <c r="W55" s="34"/>
      <c r="X55" s="32"/>
      <c r="Y55" s="32"/>
      <c r="Z55" s="43"/>
      <c r="AA55" s="34"/>
      <c r="AB55" s="32"/>
      <c r="AC55" s="32"/>
      <c r="AD55" s="43"/>
      <c r="AE55" s="34"/>
      <c r="AF55" s="32"/>
      <c r="AG55" s="32"/>
      <c r="AH55" s="43"/>
      <c r="AI55" s="34"/>
      <c r="AJ55" s="32"/>
      <c r="AK55" s="32"/>
      <c r="AL55" s="43"/>
      <c r="AM55" s="34"/>
      <c r="AN55" s="32"/>
      <c r="AO55" s="32"/>
      <c r="AP55" s="43"/>
      <c r="AQ55" s="34"/>
      <c r="AR55" s="32"/>
      <c r="AS55" s="32"/>
      <c r="AT55" s="43"/>
      <c r="AU55" s="34"/>
    </row>
    <row r="56" spans="1:47" x14ac:dyDescent="0.25">
      <c r="A56" s="1"/>
      <c r="B56" s="24"/>
      <c r="C56" s="23" t="s">
        <v>67</v>
      </c>
      <c r="D56" s="35">
        <f>SUM(D51:D54)</f>
        <v>5771682</v>
      </c>
      <c r="E56" s="35">
        <f>SUM(E51:E54)</f>
        <v>819124</v>
      </c>
      <c r="F56" s="36">
        <f>SUM(F51:F53)</f>
        <v>1285848</v>
      </c>
      <c r="G56" s="31">
        <f>IF(OR(G14="ERROR",G23="ERROR",G31="ERROR",G39="ERROR",G47="ERROR"),"ERROR",IFERROR(SUM(D56:E56)/F56,0))</f>
        <v>5.1256493769092462</v>
      </c>
      <c r="H56" s="35">
        <f>SUM(H51:H54)</f>
        <v>6196658</v>
      </c>
      <c r="I56" s="35">
        <f>SUM(I51:I54)</f>
        <v>901800</v>
      </c>
      <c r="J56" s="36">
        <f>SUM(J51:J53)</f>
        <v>1295662</v>
      </c>
      <c r="K56" s="31">
        <f>IF(OR(K14="ERROR",K23="ERROR",K31="ERROR",K39="ERROR",K47="ERROR"),"ERROR",IFERROR(SUM(H56:I56)/J56,0))</f>
        <v>5.478634088211277</v>
      </c>
      <c r="L56" s="35">
        <f>SUM(L51:L54)</f>
        <v>9511025</v>
      </c>
      <c r="M56" s="35">
        <f>SUM(M51:M54)</f>
        <v>891451</v>
      </c>
      <c r="N56" s="36">
        <f>SUM(N51:N53)</f>
        <v>1295662</v>
      </c>
      <c r="O56" s="31">
        <f>IF(OR(O14="ERROR",O23="ERROR",O31="ERROR",O39="ERROR",O47="ERROR"),"ERROR",IFERROR(SUM(L56:M56)/N56,0))</f>
        <v>8.0286957555288332</v>
      </c>
      <c r="P56" s="35">
        <f>SUM(P51:P54)</f>
        <v>9519249</v>
      </c>
      <c r="Q56" s="35">
        <f>SUM(Q51:Q54)</f>
        <v>833708</v>
      </c>
      <c r="R56" s="36">
        <f>SUM(R51:R53)</f>
        <v>1454794</v>
      </c>
      <c r="S56" s="31">
        <f>IF(OR(S14="ERROR",S23="ERROR",S31="ERROR",S39="ERROR",S47="ERROR"),"ERROR",IFERROR(SUM(P56:Q56)/R56,0))</f>
        <v>7.116441915487691</v>
      </c>
      <c r="T56" s="35">
        <f>SUM(T51:T54)</f>
        <v>7262636.0600000005</v>
      </c>
      <c r="U56" s="35">
        <f>SUM(U51:U54)</f>
        <v>820236</v>
      </c>
      <c r="V56" s="36">
        <f>SUM(V51:V53)</f>
        <v>1454794</v>
      </c>
      <c r="W56" s="31">
        <f>IF(OR(W14="ERROR",W23="ERROR",W31="ERROR",W39="ERROR",W47="ERROR"),"ERROR",IFERROR(SUM(T56:U56)/V56,0))</f>
        <v>5.5560251554515627</v>
      </c>
      <c r="X56" s="35">
        <f>SUM(X51:X54)</f>
        <v>10197895</v>
      </c>
      <c r="Y56" s="35">
        <f>SUM(Y51:Y54)</f>
        <v>1026353.54</v>
      </c>
      <c r="Z56" s="36">
        <f>SUM(Z51:Z53)</f>
        <v>1454794</v>
      </c>
      <c r="AA56" s="31">
        <f>IF(OR(AA14="ERROR",AA23="ERROR",AA31="ERROR",AA39="ERROR",AA47="ERROR"),"ERROR",IFERROR(SUM(X56:Y56)/Z56,0))</f>
        <v>7.7153525103897866</v>
      </c>
      <c r="AB56" s="35">
        <f>SUM(AB51:AB54)</f>
        <v>10867896</v>
      </c>
      <c r="AC56" s="35">
        <f>SUM(AC51:AC54)</f>
        <v>1072804</v>
      </c>
      <c r="AD56" s="36">
        <f>SUM(AD51:AD53)</f>
        <v>1410313</v>
      </c>
      <c r="AE56" s="31">
        <f>IF(OR(AE14="ERROR",AE23="ERROR",AE31="ERROR",AE39="ERROR",AE47="ERROR"),"ERROR",IFERROR(SUM(AB56:AC56)/AD56,0))</f>
        <v>8.4667020725186539</v>
      </c>
      <c r="AF56" s="35">
        <f>SUM(AF51:AF54)</f>
        <v>12678338</v>
      </c>
      <c r="AG56" s="35">
        <f>SUM(AG51:AG54)</f>
        <v>1007686</v>
      </c>
      <c r="AH56" s="36">
        <f>SUM(AH51:AH53)</f>
        <v>1555516</v>
      </c>
      <c r="AI56" s="31">
        <f>IF(OR(AI14="ERROR",AI23="ERROR",AI31="ERROR",AI39="ERROR",AI47="ERROR"),"ERROR",IFERROR(SUM(AF56:AG56)/AH56,0))</f>
        <v>8.7983820159998363</v>
      </c>
      <c r="AJ56" s="35">
        <f>SUM(AJ51:AJ54)</f>
        <v>12181908.32</v>
      </c>
      <c r="AK56" s="35">
        <f>SUM(AK51:AK54)</f>
        <v>957020</v>
      </c>
      <c r="AL56" s="36">
        <f>SUM(AL51:AL53)</f>
        <v>1611148</v>
      </c>
      <c r="AM56" s="31">
        <f>IF(OR(AM14="ERROR",AM23="ERROR",AM31="ERROR",AM39="ERROR",AM47="ERROR"),"ERROR",IFERROR(SUM(AJ56:AK56)/AL56,0))</f>
        <v>8.1550101666637698</v>
      </c>
      <c r="AN56" s="35">
        <f>SUM(AN51:AN54)</f>
        <v>17908387.789999999</v>
      </c>
      <c r="AO56" s="35">
        <f>SUM(AO51:AO54)</f>
        <v>1364825.42</v>
      </c>
      <c r="AP56" s="36">
        <f>SUM(AP51:AP53)</f>
        <v>1742700</v>
      </c>
      <c r="AQ56" s="31">
        <f>IF(OR(AQ14="ERROR",AQ23="ERROR",AQ31="ERROR",AQ39="ERROR",AQ47="ERROR"),"ERROR",IFERROR(SUM(AN56:AO56)/AP56,0))</f>
        <v>11.059398180983532</v>
      </c>
      <c r="AR56" s="35">
        <f>SUM(AR51:AR54)</f>
        <v>18176006</v>
      </c>
      <c r="AS56" s="35">
        <f>SUM(AS51:AS54)</f>
        <v>1146270</v>
      </c>
      <c r="AT56" s="36">
        <f>SUM(AT51:AT53)</f>
        <v>1742700</v>
      </c>
      <c r="AU56" s="31">
        <f>IF(OR(AU14="ERROR",AU23="ERROR",AU31="ERROR",AU39="ERROR",AU47="ERROR"),"ERROR",IFERROR(SUM(AR56:AS56)/AT56,0))</f>
        <v>11.087551500545132</v>
      </c>
    </row>
    <row r="57" spans="1:47" x14ac:dyDescent="0.25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47" x14ac:dyDescent="0.25">
      <c r="A58" s="1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</row>
    <row r="59" spans="1:47" x14ac:dyDescent="0.25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s="2" customFormat="1" x14ac:dyDescent="0.25">
      <c r="A60" s="25" t="s">
        <v>48</v>
      </c>
      <c r="B60" s="24"/>
      <c r="C60" s="1"/>
      <c r="D60" s="192" t="s">
        <v>79</v>
      </c>
      <c r="E60" s="192"/>
      <c r="F60" s="192"/>
      <c r="G60" s="192"/>
      <c r="H60" s="182" t="s">
        <v>80</v>
      </c>
      <c r="I60" s="182"/>
      <c r="J60" s="182"/>
      <c r="K60" s="182"/>
      <c r="L60" s="183" t="s">
        <v>14</v>
      </c>
      <c r="M60" s="183"/>
      <c r="N60" s="183"/>
      <c r="O60" s="183"/>
      <c r="P60" s="184" t="s">
        <v>15</v>
      </c>
      <c r="Q60" s="185"/>
      <c r="R60" s="185"/>
      <c r="S60" s="185"/>
      <c r="T60" s="186" t="s">
        <v>16</v>
      </c>
      <c r="U60" s="187"/>
      <c r="V60" s="187"/>
      <c r="W60" s="187"/>
      <c r="X60" s="188" t="s">
        <v>57</v>
      </c>
      <c r="Y60" s="189"/>
      <c r="Z60" s="189"/>
      <c r="AA60" s="189"/>
      <c r="AB60" s="190" t="s">
        <v>58</v>
      </c>
      <c r="AC60" s="191"/>
      <c r="AD60" s="191"/>
      <c r="AE60" s="191"/>
      <c r="AF60" s="192" t="s">
        <v>114</v>
      </c>
      <c r="AG60" s="192"/>
      <c r="AH60" s="192"/>
      <c r="AI60" s="192"/>
      <c r="AJ60" s="182" t="s">
        <v>119</v>
      </c>
      <c r="AK60" s="182"/>
      <c r="AL60" s="182"/>
      <c r="AM60" s="182"/>
      <c r="AN60" s="183" t="s">
        <v>123</v>
      </c>
      <c r="AO60" s="183"/>
      <c r="AP60" s="183"/>
      <c r="AQ60" s="183"/>
      <c r="AR60" s="176" t="str">
        <f>AR5</f>
        <v>FY 2022-23</v>
      </c>
      <c r="AS60" s="176"/>
      <c r="AT60" s="176"/>
      <c r="AU60" s="176"/>
    </row>
    <row r="61" spans="1:47" s="80" customFormat="1" x14ac:dyDescent="0.25">
      <c r="A61" s="65"/>
      <c r="B61" s="66"/>
      <c r="C61" s="66"/>
      <c r="D61" s="177" t="s">
        <v>17</v>
      </c>
      <c r="E61" s="177"/>
      <c r="F61" s="142" t="s">
        <v>18</v>
      </c>
      <c r="G61" s="142" t="s">
        <v>19</v>
      </c>
      <c r="H61" s="177" t="s">
        <v>17</v>
      </c>
      <c r="I61" s="177"/>
      <c r="J61" s="142" t="s">
        <v>18</v>
      </c>
      <c r="K61" s="142" t="s">
        <v>19</v>
      </c>
      <c r="L61" s="177" t="s">
        <v>17</v>
      </c>
      <c r="M61" s="177"/>
      <c r="N61" s="142" t="s">
        <v>18</v>
      </c>
      <c r="O61" s="142" t="s">
        <v>19</v>
      </c>
      <c r="P61" s="177" t="s">
        <v>17</v>
      </c>
      <c r="Q61" s="177"/>
      <c r="R61" s="142" t="s">
        <v>18</v>
      </c>
      <c r="S61" s="142" t="s">
        <v>19</v>
      </c>
      <c r="T61" s="177" t="s">
        <v>17</v>
      </c>
      <c r="U61" s="177"/>
      <c r="V61" s="142" t="s">
        <v>18</v>
      </c>
      <c r="W61" s="142" t="s">
        <v>19</v>
      </c>
      <c r="X61" s="177" t="s">
        <v>17</v>
      </c>
      <c r="Y61" s="177"/>
      <c r="Z61" s="142" t="s">
        <v>18</v>
      </c>
      <c r="AA61" s="142" t="s">
        <v>19</v>
      </c>
      <c r="AB61" s="177" t="s">
        <v>17</v>
      </c>
      <c r="AC61" s="177"/>
      <c r="AD61" s="142" t="s">
        <v>18</v>
      </c>
      <c r="AE61" s="142" t="s">
        <v>19</v>
      </c>
      <c r="AF61" s="177" t="s">
        <v>17</v>
      </c>
      <c r="AG61" s="177"/>
      <c r="AH61" s="142" t="s">
        <v>18</v>
      </c>
      <c r="AI61" s="142" t="s">
        <v>19</v>
      </c>
      <c r="AJ61" s="177" t="s">
        <v>17</v>
      </c>
      <c r="AK61" s="177"/>
      <c r="AL61" s="142" t="s">
        <v>18</v>
      </c>
      <c r="AM61" s="142" t="s">
        <v>19</v>
      </c>
      <c r="AN61" s="177" t="s">
        <v>17</v>
      </c>
      <c r="AO61" s="177"/>
      <c r="AP61" s="142" t="s">
        <v>18</v>
      </c>
      <c r="AQ61" s="142" t="s">
        <v>19</v>
      </c>
      <c r="AR61" s="177" t="s">
        <v>17</v>
      </c>
      <c r="AS61" s="177"/>
      <c r="AT61" s="142" t="s">
        <v>18</v>
      </c>
      <c r="AU61" s="142" t="s">
        <v>19</v>
      </c>
    </row>
    <row r="62" spans="1:47" s="112" customFormat="1" ht="29.25" x14ac:dyDescent="0.25">
      <c r="A62" s="3"/>
      <c r="B62" s="67"/>
      <c r="C62" s="67"/>
      <c r="D62" s="68" t="s">
        <v>20</v>
      </c>
      <c r="E62" s="68" t="s">
        <v>21</v>
      </c>
      <c r="F62" s="68" t="s">
        <v>49</v>
      </c>
      <c r="G62" s="68" t="s">
        <v>50</v>
      </c>
      <c r="H62" s="68" t="s">
        <v>20</v>
      </c>
      <c r="I62" s="68" t="s">
        <v>21</v>
      </c>
      <c r="J62" s="68" t="s">
        <v>49</v>
      </c>
      <c r="K62" s="68" t="s">
        <v>50</v>
      </c>
      <c r="L62" s="68" t="s">
        <v>20</v>
      </c>
      <c r="M62" s="68" t="s">
        <v>21</v>
      </c>
      <c r="N62" s="68" t="s">
        <v>49</v>
      </c>
      <c r="O62" s="68" t="s">
        <v>50</v>
      </c>
      <c r="P62" s="68" t="s">
        <v>20</v>
      </c>
      <c r="Q62" s="68" t="s">
        <v>21</v>
      </c>
      <c r="R62" s="68" t="s">
        <v>49</v>
      </c>
      <c r="S62" s="68" t="s">
        <v>50</v>
      </c>
      <c r="T62" s="68" t="s">
        <v>20</v>
      </c>
      <c r="U62" s="68" t="s">
        <v>21</v>
      </c>
      <c r="V62" s="68" t="s">
        <v>49</v>
      </c>
      <c r="W62" s="68" t="s">
        <v>50</v>
      </c>
      <c r="X62" s="68" t="s">
        <v>20</v>
      </c>
      <c r="Y62" s="68" t="s">
        <v>21</v>
      </c>
      <c r="Z62" s="68" t="s">
        <v>49</v>
      </c>
      <c r="AA62" s="68" t="s">
        <v>50</v>
      </c>
      <c r="AB62" s="68" t="s">
        <v>20</v>
      </c>
      <c r="AC62" s="68" t="s">
        <v>21</v>
      </c>
      <c r="AD62" s="68" t="s">
        <v>49</v>
      </c>
      <c r="AE62" s="68" t="s">
        <v>50</v>
      </c>
      <c r="AF62" s="68" t="s">
        <v>20</v>
      </c>
      <c r="AG62" s="68" t="s">
        <v>21</v>
      </c>
      <c r="AH62" s="68" t="s">
        <v>49</v>
      </c>
      <c r="AI62" s="68" t="s">
        <v>50</v>
      </c>
      <c r="AJ62" s="68" t="s">
        <v>20</v>
      </c>
      <c r="AK62" s="68" t="s">
        <v>21</v>
      </c>
      <c r="AL62" s="68" t="s">
        <v>49</v>
      </c>
      <c r="AM62" s="68" t="s">
        <v>50</v>
      </c>
      <c r="AN62" s="68" t="s">
        <v>20</v>
      </c>
      <c r="AO62" s="68" t="s">
        <v>21</v>
      </c>
      <c r="AP62" s="68" t="s">
        <v>49</v>
      </c>
      <c r="AQ62" s="68" t="s">
        <v>50</v>
      </c>
      <c r="AR62" s="68" t="s">
        <v>20</v>
      </c>
      <c r="AS62" s="68" t="s">
        <v>21</v>
      </c>
      <c r="AT62" s="68" t="s">
        <v>49</v>
      </c>
      <c r="AU62" s="68" t="s">
        <v>50</v>
      </c>
    </row>
    <row r="63" spans="1:47" x14ac:dyDescent="0.25">
      <c r="A63" s="1"/>
      <c r="B63" s="6" t="s">
        <v>51</v>
      </c>
      <c r="C63" s="27" t="s">
        <v>52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47" x14ac:dyDescent="0.25">
      <c r="A64" s="1"/>
      <c r="B64" s="24"/>
      <c r="C64" s="28" t="s">
        <v>26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x14ac:dyDescent="0.25">
      <c r="A65" s="1"/>
      <c r="B65" s="24"/>
      <c r="C65" s="24" t="s">
        <v>53</v>
      </c>
      <c r="D65" s="81">
        <v>367965</v>
      </c>
      <c r="E65" s="81" t="s">
        <v>28</v>
      </c>
      <c r="F65" s="84">
        <v>204</v>
      </c>
      <c r="G65" s="31">
        <f>IFERROR(SUM(D65:E65)/F65,"")</f>
        <v>1803.75</v>
      </c>
      <c r="H65" s="81">
        <v>359763</v>
      </c>
      <c r="I65" s="81"/>
      <c r="J65" s="84">
        <v>204</v>
      </c>
      <c r="K65" s="31">
        <f>IFERROR(SUM(H65:I65)/J65,"")</f>
        <v>1763.5441176470588</v>
      </c>
      <c r="L65" s="81">
        <v>425646</v>
      </c>
      <c r="M65" s="81" t="s">
        <v>28</v>
      </c>
      <c r="N65" s="84">
        <v>201</v>
      </c>
      <c r="O65" s="31">
        <f>IFERROR(SUM(L65:M65)/N65,"")</f>
        <v>2117.6417910447763</v>
      </c>
      <c r="P65" s="81">
        <v>641411</v>
      </c>
      <c r="Q65" s="81" t="s">
        <v>28</v>
      </c>
      <c r="R65" s="84">
        <v>201</v>
      </c>
      <c r="S65" s="31">
        <f>IFERROR(SUM(P65:Q65)/R65,"")</f>
        <v>3191.0995024875624</v>
      </c>
      <c r="T65" s="81">
        <v>488297.53</v>
      </c>
      <c r="U65" s="81"/>
      <c r="V65" s="84">
        <v>201</v>
      </c>
      <c r="W65" s="31">
        <f>IFERROR(SUM(T65:U65)/V65,"")</f>
        <v>2429.3409452736319</v>
      </c>
      <c r="X65" s="81">
        <v>572849</v>
      </c>
      <c r="Y65" s="81"/>
      <c r="Z65" s="84">
        <v>201</v>
      </c>
      <c r="AA65" s="31">
        <f>IFERROR(SUM(X65:Y65)/Z65,"")</f>
        <v>2849.9950248756218</v>
      </c>
      <c r="AB65" s="81">
        <v>462879</v>
      </c>
      <c r="AC65" s="81"/>
      <c r="AD65" s="84">
        <v>201</v>
      </c>
      <c r="AE65" s="31">
        <f>IFERROR(SUM(AB65:AC65)/AD65,"")</f>
        <v>2302.8805970149256</v>
      </c>
      <c r="AF65" s="81">
        <v>527136</v>
      </c>
      <c r="AG65" s="81"/>
      <c r="AH65" s="84">
        <v>201</v>
      </c>
      <c r="AI65" s="31">
        <f>IFERROR(SUM(AF65:AG65)/AH65,"")</f>
        <v>2622.5671641791046</v>
      </c>
      <c r="AJ65" s="81">
        <v>405697</v>
      </c>
      <c r="AK65" s="81"/>
      <c r="AL65" s="84">
        <v>201</v>
      </c>
      <c r="AM65" s="31">
        <f>IFERROR(SUM(AJ65:AK65)/AL65,"")</f>
        <v>2018.3930348258707</v>
      </c>
      <c r="AN65" s="81">
        <v>632174.43999999994</v>
      </c>
      <c r="AO65" s="81"/>
      <c r="AP65" s="84">
        <v>201</v>
      </c>
      <c r="AQ65" s="31">
        <f>IFERROR(SUM(AN65:AO65)/AP65,"")</f>
        <v>3145.1464676616911</v>
      </c>
      <c r="AR65" s="29">
        <v>394881</v>
      </c>
      <c r="AS65" s="29"/>
      <c r="AT65" s="45">
        <v>201</v>
      </c>
      <c r="AU65" s="31">
        <f>IFERROR(SUM(AR65:AS65)/AT65,"")</f>
        <v>1964.5820895522388</v>
      </c>
    </row>
    <row r="66" spans="1:47" x14ac:dyDescent="0.25">
      <c r="A66" s="1"/>
      <c r="B66" s="24"/>
      <c r="C66" s="24" t="s">
        <v>29</v>
      </c>
      <c r="D66" s="81"/>
      <c r="E66" s="81"/>
      <c r="F66" s="84"/>
      <c r="G66" s="31" t="str">
        <f>IFERROR(SUM(D66:E66)/F66,"")</f>
        <v/>
      </c>
      <c r="H66" s="81" t="s">
        <v>28</v>
      </c>
      <c r="I66" s="81" t="s">
        <v>28</v>
      </c>
      <c r="J66" s="84" t="s">
        <v>28</v>
      </c>
      <c r="K66" s="31" t="str">
        <f>IFERROR(SUM(H66:I66)/J66,"")</f>
        <v/>
      </c>
      <c r="L66" s="81"/>
      <c r="M66" s="81"/>
      <c r="N66" s="84"/>
      <c r="O66" s="31" t="str">
        <f>IFERROR(SUM(L66:M66)/N66,"")</f>
        <v/>
      </c>
      <c r="P66" s="81"/>
      <c r="Q66" s="81"/>
      <c r="R66" s="84"/>
      <c r="S66" s="31" t="str">
        <f>IFERROR(SUM(P66:Q66)/R66,"")</f>
        <v/>
      </c>
      <c r="T66" s="81"/>
      <c r="U66" s="81"/>
      <c r="V66" s="84"/>
      <c r="W66" s="31" t="str">
        <f>IFERROR(SUM(T66:U66)/V66,"")</f>
        <v/>
      </c>
      <c r="X66" s="81"/>
      <c r="Y66" s="81"/>
      <c r="Z66" s="84"/>
      <c r="AA66" s="31" t="str">
        <f>IFERROR(SUM(X66:Y66)/Z66,"")</f>
        <v/>
      </c>
      <c r="AB66" s="81"/>
      <c r="AC66" s="81"/>
      <c r="AD66" s="84"/>
      <c r="AE66" s="31" t="str">
        <f>IFERROR(SUM(AB66:AC66)/AD66,"")</f>
        <v/>
      </c>
      <c r="AF66" s="81"/>
      <c r="AG66" s="81"/>
      <c r="AH66" s="84"/>
      <c r="AI66" s="31" t="str">
        <f>IFERROR(SUM(AF66:AG66)/AH66,"")</f>
        <v/>
      </c>
      <c r="AJ66" s="81"/>
      <c r="AK66" s="81"/>
      <c r="AL66" s="84"/>
      <c r="AM66" s="31" t="str">
        <f>IFERROR(SUM(AJ66:AK66)/AL66,"")</f>
        <v/>
      </c>
      <c r="AN66" s="81"/>
      <c r="AO66" s="81"/>
      <c r="AP66" s="84"/>
      <c r="AQ66" s="31" t="str">
        <f>IFERROR(SUM(AN66:AO66)/AP66,"")</f>
        <v/>
      </c>
      <c r="AR66" s="29"/>
      <c r="AS66" s="29"/>
      <c r="AT66" s="45"/>
      <c r="AU66" s="31" t="str">
        <f>IFERROR(SUM(AR66:AS66)/AT66,"")</f>
        <v/>
      </c>
    </row>
    <row r="67" spans="1:47" x14ac:dyDescent="0.25">
      <c r="A67" s="1"/>
      <c r="B67" s="24"/>
      <c r="C67" s="24" t="s">
        <v>30</v>
      </c>
      <c r="D67" s="81" t="s">
        <v>28</v>
      </c>
      <c r="E67" s="81" t="s">
        <v>28</v>
      </c>
      <c r="F67" s="84" t="s">
        <v>28</v>
      </c>
      <c r="G67" s="31" t="str">
        <f>IFERROR(SUM(D67:E67)/F67,"")</f>
        <v/>
      </c>
      <c r="H67" s="81" t="s">
        <v>28</v>
      </c>
      <c r="I67" s="81" t="s">
        <v>28</v>
      </c>
      <c r="J67" s="84" t="s">
        <v>28</v>
      </c>
      <c r="K67" s="31" t="str">
        <f>IFERROR(SUM(H67:I67)/J67,"")</f>
        <v/>
      </c>
      <c r="L67" s="81"/>
      <c r="M67" s="81"/>
      <c r="N67" s="84"/>
      <c r="O67" s="31" t="str">
        <f>IFERROR(SUM(L67:M67)/N67,"")</f>
        <v/>
      </c>
      <c r="P67" s="81"/>
      <c r="Q67" s="81"/>
      <c r="R67" s="84"/>
      <c r="S67" s="31" t="str">
        <f>IFERROR(SUM(P67:Q67)/R67,"")</f>
        <v/>
      </c>
      <c r="T67" s="81"/>
      <c r="U67" s="81"/>
      <c r="V67" s="84"/>
      <c r="W67" s="31" t="str">
        <f>IFERROR(SUM(T67:U67)/V67,"")</f>
        <v/>
      </c>
      <c r="X67" s="81"/>
      <c r="Y67" s="81"/>
      <c r="Z67" s="84"/>
      <c r="AA67" s="31" t="str">
        <f>IFERROR(SUM(X67:Y67)/Z67,"")</f>
        <v/>
      </c>
      <c r="AB67" s="81"/>
      <c r="AC67" s="81"/>
      <c r="AD67" s="84"/>
      <c r="AE67" s="31" t="str">
        <f>IFERROR(SUM(AB67:AC67)/AD67,"")</f>
        <v/>
      </c>
      <c r="AF67" s="81"/>
      <c r="AG67" s="81"/>
      <c r="AH67" s="84"/>
      <c r="AI67" s="31" t="str">
        <f>IFERROR(SUM(AF67:AG67)/AH67,"")</f>
        <v/>
      </c>
      <c r="AJ67" s="81"/>
      <c r="AK67" s="81"/>
      <c r="AL67" s="84"/>
      <c r="AM67" s="31" t="str">
        <f>IFERROR(SUM(AJ67:AK67)/AL67,"")</f>
        <v/>
      </c>
      <c r="AN67" s="81"/>
      <c r="AO67" s="81"/>
      <c r="AP67" s="84"/>
      <c r="AQ67" s="31" t="str">
        <f>IFERROR(SUM(AN67:AO67)/AP67,"")</f>
        <v/>
      </c>
      <c r="AR67" s="29"/>
      <c r="AS67" s="29"/>
      <c r="AT67" s="45"/>
      <c r="AU67" s="31" t="str">
        <f>IFERROR(SUM(AR67:AS67)/AT67,"")</f>
        <v/>
      </c>
    </row>
    <row r="68" spans="1:47" x14ac:dyDescent="0.25">
      <c r="A68" s="1"/>
      <c r="B68" s="24"/>
      <c r="C68" s="24"/>
      <c r="D68" s="32"/>
      <c r="E68" s="32"/>
      <c r="F68" s="33"/>
      <c r="G68" s="34"/>
      <c r="H68" s="32"/>
      <c r="I68" s="32"/>
      <c r="J68" s="33"/>
      <c r="K68" s="34"/>
      <c r="L68" s="32"/>
      <c r="M68" s="32"/>
      <c r="N68" s="33"/>
      <c r="O68" s="34"/>
      <c r="P68" s="32"/>
      <c r="Q68" s="32"/>
      <c r="R68" s="33"/>
      <c r="S68" s="34"/>
      <c r="T68" s="32"/>
      <c r="U68" s="32"/>
      <c r="V68" s="33"/>
      <c r="W68" s="34"/>
      <c r="X68" s="32"/>
      <c r="Y68" s="32"/>
      <c r="Z68" s="33"/>
      <c r="AA68" s="34"/>
      <c r="AB68" s="32"/>
      <c r="AC68" s="32"/>
      <c r="AD68" s="33"/>
      <c r="AE68" s="34"/>
      <c r="AF68" s="32"/>
      <c r="AG68" s="32"/>
      <c r="AH68" s="33"/>
      <c r="AI68" s="34"/>
      <c r="AJ68" s="32"/>
      <c r="AK68" s="32"/>
      <c r="AL68" s="33"/>
      <c r="AM68" s="34"/>
      <c r="AN68" s="32"/>
      <c r="AO68" s="32"/>
      <c r="AP68" s="33"/>
      <c r="AQ68" s="34"/>
      <c r="AR68" s="32"/>
      <c r="AS68" s="32"/>
      <c r="AT68" s="33"/>
      <c r="AU68" s="34"/>
    </row>
    <row r="69" spans="1:47" x14ac:dyDescent="0.25">
      <c r="A69" s="1"/>
      <c r="B69" s="24"/>
      <c r="C69" s="23" t="str">
        <f>"SUBTOTAL "&amp;C63</f>
        <v>SUBTOTAL Grounds Maintenance</v>
      </c>
      <c r="D69" s="35">
        <f>SUM(D65:D67)</f>
        <v>367965</v>
      </c>
      <c r="E69" s="35">
        <f>SUM(E65:E67)</f>
        <v>0</v>
      </c>
      <c r="F69" s="46">
        <f>IF(OR(AND(SUM(D65:E67)&gt;0,SUM(F65:F67)=0),AND(SUM(D65:E67)=0,SUM(F65:F67)&gt;0)),"ERROR",SUM(F65:F67))</f>
        <v>204</v>
      </c>
      <c r="G69" s="31">
        <f>IF(F69="ERROR","ERROR",IFERROR(SUM(D69:E69)/F69,0))</f>
        <v>1803.75</v>
      </c>
      <c r="H69" s="35">
        <f>SUM(H65:H67)</f>
        <v>359763</v>
      </c>
      <c r="I69" s="35">
        <f>SUM(I65:I67)</f>
        <v>0</v>
      </c>
      <c r="J69" s="46">
        <f>IF(OR(AND(SUM(H65:I67)&gt;0,SUM(J65:J67)=0),AND(SUM(H65:I67)=0,SUM(J65:J67)&gt;0)),"ERROR",SUM(J65:J67))</f>
        <v>204</v>
      </c>
      <c r="K69" s="31">
        <f>IF(J69="ERROR","ERROR",IFERROR(SUM(H69:I69)/J69,0))</f>
        <v>1763.5441176470588</v>
      </c>
      <c r="L69" s="35">
        <f>SUM(L65:L67)</f>
        <v>425646</v>
      </c>
      <c r="M69" s="35">
        <f>SUM(M65:M67)</f>
        <v>0</v>
      </c>
      <c r="N69" s="46">
        <f>IF(OR(AND(SUM(L65:M67)&gt;0,SUM(N65:N67)=0),AND(SUM(L65:M67)=0,SUM(N65:N67)&gt;0)),"ERROR",SUM(N65:N67))</f>
        <v>201</v>
      </c>
      <c r="O69" s="31">
        <f>IF(N69="ERROR","ERROR",IFERROR(SUM(L69:M69)/N69,0))</f>
        <v>2117.6417910447763</v>
      </c>
      <c r="P69" s="35">
        <f>SUM(P65:P67)</f>
        <v>641411</v>
      </c>
      <c r="Q69" s="35">
        <f>SUM(Q65:Q67)</f>
        <v>0</v>
      </c>
      <c r="R69" s="46">
        <f>IF(OR(AND(SUM(P65:Q67)&gt;0,SUM(R65:R67)=0),AND(SUM(P65:Q67)=0,SUM(R65:R67)&gt;0)),"ERROR",SUM(R65:R67))</f>
        <v>201</v>
      </c>
      <c r="S69" s="31">
        <f>IF(R69="ERROR","ERROR",IFERROR(SUM(P69:Q69)/R69,0))</f>
        <v>3191.0995024875624</v>
      </c>
      <c r="T69" s="35">
        <f>SUM(T65:T67)</f>
        <v>488297.53</v>
      </c>
      <c r="U69" s="35">
        <f>SUM(U65:U67)</f>
        <v>0</v>
      </c>
      <c r="V69" s="46">
        <f>IF(OR(AND(SUM(T65:U67)&gt;0,SUM(V65:V67)=0),AND(SUM(T65:U67)=0,SUM(V65:V67)&gt;0)),"ERROR",SUM(V65:V67))</f>
        <v>201</v>
      </c>
      <c r="W69" s="31">
        <f>IF(V69="ERROR","ERROR",IFERROR(SUM(T69:U69)/V69,0))</f>
        <v>2429.3409452736319</v>
      </c>
      <c r="X69" s="35">
        <f>SUM(X65:X67)</f>
        <v>572849</v>
      </c>
      <c r="Y69" s="35">
        <f>SUM(Y65:Y67)</f>
        <v>0</v>
      </c>
      <c r="Z69" s="46">
        <f>IF(OR(AND(SUM(X65:Y67)&gt;0,SUM(Z65:Z67)=0),AND(SUM(X65:Y67)=0,SUM(Z65:Z67)&gt;0)),"ERROR",SUM(Z65:Z67))</f>
        <v>201</v>
      </c>
      <c r="AA69" s="31">
        <f>IF(Z69="ERROR","ERROR",IFERROR(SUM(X69:Y69)/Z69,0))</f>
        <v>2849.9950248756218</v>
      </c>
      <c r="AB69" s="35">
        <f>SUM(AB65:AB67)</f>
        <v>462879</v>
      </c>
      <c r="AC69" s="35">
        <f>SUM(AC65:AC67)</f>
        <v>0</v>
      </c>
      <c r="AD69" s="46">
        <f>IF(OR(AND(SUM(AB65:AC67)&gt;0,SUM(AD65:AD67)=0),AND(SUM(AB65:AC67)=0,SUM(AD65:AD67)&gt;0)),"ERROR",SUM(AD65:AD67))</f>
        <v>201</v>
      </c>
      <c r="AE69" s="31">
        <f>IF(AD69="ERROR","ERROR",IFERROR(SUM(AB69:AC69)/AD69,0))</f>
        <v>2302.8805970149256</v>
      </c>
      <c r="AF69" s="35">
        <f>SUM(AF65:AF67)</f>
        <v>527136</v>
      </c>
      <c r="AG69" s="35">
        <f>SUM(AG65:AG67)</f>
        <v>0</v>
      </c>
      <c r="AH69" s="46">
        <f>IF(OR(AND(SUM(AF65:AG67)&gt;0,SUM(AH65:AH67)=0),AND(SUM(AF65:AG67)=0,SUM(AH65:AH67)&gt;0)),"ERROR",SUM(AH65:AH67))</f>
        <v>201</v>
      </c>
      <c r="AI69" s="31">
        <f>IF(AH69="ERROR","ERROR",IFERROR(SUM(AF69:AG69)/AH69,0))</f>
        <v>2622.5671641791046</v>
      </c>
      <c r="AJ69" s="35">
        <f>SUM(AJ65:AJ67)</f>
        <v>405697</v>
      </c>
      <c r="AK69" s="35">
        <f>SUM(AK65:AK67)</f>
        <v>0</v>
      </c>
      <c r="AL69" s="46">
        <f>IF(OR(AND(SUM(AJ65:AK67)&gt;0,SUM(AL65:AL67)=0),AND(SUM(AJ65:AK67)=0,SUM(AL65:AL67)&gt;0)),"ERROR",SUM(AL65:AL67))</f>
        <v>201</v>
      </c>
      <c r="AM69" s="31">
        <f>IF(AL69="ERROR","ERROR",IFERROR(SUM(AJ69:AK69)/AL69,0))</f>
        <v>2018.3930348258707</v>
      </c>
      <c r="AN69" s="35">
        <f>SUM(AN65:AN67)</f>
        <v>632174.43999999994</v>
      </c>
      <c r="AO69" s="35">
        <f>SUM(AO65:AO67)</f>
        <v>0</v>
      </c>
      <c r="AP69" s="46">
        <f>IF(OR(AND(SUM(AN65:AO67)&gt;0,SUM(AP65:AP67)=0),AND(SUM(AN65:AO67)=0,SUM(AP65:AP67)&gt;0)),"ERROR",SUM(AP65:AP67))</f>
        <v>201</v>
      </c>
      <c r="AQ69" s="31">
        <f>IF(AP69="ERROR","ERROR",IFERROR(SUM(AN69:AO69)/AP69,0))</f>
        <v>3145.1464676616911</v>
      </c>
      <c r="AR69" s="35">
        <f>SUM(AR65:AR67)</f>
        <v>394881</v>
      </c>
      <c r="AS69" s="35">
        <f>SUM(AS65:AS67)</f>
        <v>0</v>
      </c>
      <c r="AT69" s="46">
        <f>IF(OR(AND(SUM(AR65:AS67)&gt;0,SUM(AT65:AT67)=0),AND(SUM(AR65:AS67)=0,SUM(AT65:AT67)&gt;0)),"ERROR",SUM(AT65:AT67))</f>
        <v>201</v>
      </c>
      <c r="AU69" s="31">
        <f>IF(AT69="ERROR","ERROR",IFERROR(SUM(AR69:AS69)/AT69,0))</f>
        <v>1964.5820895522388</v>
      </c>
    </row>
    <row r="70" spans="1:47" x14ac:dyDescent="0.25">
      <c r="A70" s="1"/>
      <c r="B70" s="24"/>
      <c r="C70" s="2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x14ac:dyDescent="0.25">
      <c r="A71" s="1"/>
      <c r="B71" s="24"/>
      <c r="C71" s="44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</row>
    <row r="72" spans="1:47" x14ac:dyDescent="0.25"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</row>
    <row r="73" spans="1:47" x14ac:dyDescent="0.25">
      <c r="A73" s="1"/>
      <c r="B73" s="6" t="s">
        <v>54</v>
      </c>
      <c r="C73" s="27" t="s">
        <v>55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</row>
    <row r="74" spans="1:47" x14ac:dyDescent="0.25">
      <c r="A74" s="1"/>
      <c r="B74" s="24"/>
      <c r="C74" s="28" t="s">
        <v>26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</row>
    <row r="75" spans="1:47" x14ac:dyDescent="0.25">
      <c r="A75" s="1"/>
      <c r="B75" s="24"/>
      <c r="C75" s="24" t="s">
        <v>47</v>
      </c>
      <c r="D75" s="81" t="s">
        <v>28</v>
      </c>
      <c r="E75" s="81" t="s">
        <v>28</v>
      </c>
      <c r="F75" s="83"/>
      <c r="G75" s="38"/>
      <c r="H75" s="81" t="s">
        <v>28</v>
      </c>
      <c r="I75" s="81" t="s">
        <v>28</v>
      </c>
      <c r="J75" s="83"/>
      <c r="K75" s="38"/>
      <c r="L75" s="81" t="s">
        <v>28</v>
      </c>
      <c r="M75" s="81" t="s">
        <v>28</v>
      </c>
      <c r="N75" s="83"/>
      <c r="O75" s="38"/>
      <c r="P75" s="81" t="s">
        <v>28</v>
      </c>
      <c r="Q75" s="81" t="s">
        <v>28</v>
      </c>
      <c r="R75" s="83"/>
      <c r="S75" s="38"/>
      <c r="T75" s="81"/>
      <c r="U75" s="81"/>
      <c r="V75" s="83"/>
      <c r="W75" s="38"/>
      <c r="X75" s="81"/>
      <c r="Y75" s="81"/>
      <c r="Z75" s="83"/>
      <c r="AA75" s="38"/>
      <c r="AB75" s="81"/>
      <c r="AC75" s="81"/>
      <c r="AD75" s="83"/>
      <c r="AE75" s="38"/>
      <c r="AF75" s="81"/>
      <c r="AG75" s="81"/>
      <c r="AH75" s="83"/>
      <c r="AI75" s="38"/>
      <c r="AJ75" s="81"/>
      <c r="AK75" s="81"/>
      <c r="AL75" s="83"/>
      <c r="AM75" s="38"/>
      <c r="AN75" s="81" t="s">
        <v>28</v>
      </c>
      <c r="AO75" s="81" t="s">
        <v>28</v>
      </c>
      <c r="AP75" s="83"/>
      <c r="AQ75" s="38"/>
      <c r="AR75" s="29"/>
      <c r="AS75" s="29"/>
      <c r="AT75" s="83"/>
      <c r="AU75" s="38"/>
    </row>
    <row r="76" spans="1:47" x14ac:dyDescent="0.25">
      <c r="A76" s="1"/>
      <c r="B76" s="24"/>
      <c r="C76" s="24" t="s">
        <v>29</v>
      </c>
      <c r="D76" s="81" t="s">
        <v>28</v>
      </c>
      <c r="E76" s="81" t="s">
        <v>28</v>
      </c>
      <c r="F76" s="83"/>
      <c r="G76" s="38"/>
      <c r="H76" s="81" t="s">
        <v>28</v>
      </c>
      <c r="I76" s="81" t="s">
        <v>28</v>
      </c>
      <c r="J76" s="83"/>
      <c r="K76" s="38"/>
      <c r="L76" s="81" t="s">
        <v>28</v>
      </c>
      <c r="M76" s="81" t="s">
        <v>28</v>
      </c>
      <c r="N76" s="83"/>
      <c r="O76" s="38"/>
      <c r="P76" s="81" t="s">
        <v>28</v>
      </c>
      <c r="Q76" s="81" t="s">
        <v>28</v>
      </c>
      <c r="R76" s="83"/>
      <c r="S76" s="38"/>
      <c r="T76" s="81"/>
      <c r="U76" s="81"/>
      <c r="V76" s="83"/>
      <c r="W76" s="38"/>
      <c r="X76" s="81"/>
      <c r="Y76" s="81"/>
      <c r="Z76" s="83"/>
      <c r="AA76" s="38"/>
      <c r="AB76" s="81"/>
      <c r="AC76" s="81"/>
      <c r="AD76" s="83"/>
      <c r="AE76" s="38"/>
      <c r="AF76" s="81"/>
      <c r="AG76" s="81"/>
      <c r="AH76" s="83"/>
      <c r="AI76" s="38"/>
      <c r="AJ76" s="81"/>
      <c r="AK76" s="81"/>
      <c r="AL76" s="83"/>
      <c r="AM76" s="38"/>
      <c r="AN76" s="81" t="s">
        <v>28</v>
      </c>
      <c r="AO76" s="81" t="s">
        <v>28</v>
      </c>
      <c r="AP76" s="83"/>
      <c r="AQ76" s="38"/>
      <c r="AR76" s="29"/>
      <c r="AS76" s="29"/>
      <c r="AT76" s="83"/>
      <c r="AU76" s="38"/>
    </row>
    <row r="77" spans="1:47" x14ac:dyDescent="0.25">
      <c r="A77" s="1"/>
      <c r="B77" s="24"/>
      <c r="C77" s="24" t="s">
        <v>30</v>
      </c>
      <c r="D77" s="81" t="s">
        <v>28</v>
      </c>
      <c r="E77" s="81" t="s">
        <v>28</v>
      </c>
      <c r="F77" s="83"/>
      <c r="G77" s="38"/>
      <c r="H77" s="81" t="s">
        <v>28</v>
      </c>
      <c r="I77" s="81" t="s">
        <v>28</v>
      </c>
      <c r="J77" s="83"/>
      <c r="K77" s="38"/>
      <c r="L77" s="81" t="s">
        <v>28</v>
      </c>
      <c r="M77" s="81" t="s">
        <v>28</v>
      </c>
      <c r="N77" s="83"/>
      <c r="O77" s="38"/>
      <c r="P77" s="81" t="s">
        <v>28</v>
      </c>
      <c r="Q77" s="81" t="s">
        <v>28</v>
      </c>
      <c r="R77" s="83"/>
      <c r="S77" s="38"/>
      <c r="T77" s="81"/>
      <c r="U77" s="81"/>
      <c r="V77" s="83"/>
      <c r="W77" s="38"/>
      <c r="X77" s="81"/>
      <c r="Y77" s="81"/>
      <c r="Z77" s="83"/>
      <c r="AA77" s="38"/>
      <c r="AB77" s="81"/>
      <c r="AC77" s="81"/>
      <c r="AD77" s="83"/>
      <c r="AE77" s="38"/>
      <c r="AF77" s="81"/>
      <c r="AG77" s="81"/>
      <c r="AH77" s="83"/>
      <c r="AI77" s="38"/>
      <c r="AJ77" s="81"/>
      <c r="AK77" s="81"/>
      <c r="AL77" s="83"/>
      <c r="AM77" s="38"/>
      <c r="AN77" s="81" t="s">
        <v>28</v>
      </c>
      <c r="AO77" s="81" t="s">
        <v>28</v>
      </c>
      <c r="AP77" s="83"/>
      <c r="AQ77" s="38"/>
      <c r="AR77" s="29"/>
      <c r="AS77" s="29"/>
      <c r="AT77" s="83"/>
      <c r="AU77" s="38"/>
    </row>
    <row r="78" spans="1:47" x14ac:dyDescent="0.25">
      <c r="A78" s="1"/>
      <c r="B78" s="24"/>
      <c r="C78" s="24"/>
      <c r="D78" s="32"/>
      <c r="E78" s="32"/>
      <c r="F78" s="39"/>
      <c r="G78" s="40"/>
      <c r="H78" s="32"/>
      <c r="I78" s="32"/>
      <c r="J78" s="39"/>
      <c r="K78" s="40"/>
      <c r="L78" s="32"/>
      <c r="M78" s="32"/>
      <c r="N78" s="39"/>
      <c r="O78" s="40"/>
      <c r="P78" s="32"/>
      <c r="Q78" s="32"/>
      <c r="R78" s="39"/>
      <c r="S78" s="40"/>
      <c r="T78" s="32"/>
      <c r="U78" s="32"/>
      <c r="V78" s="39"/>
      <c r="W78" s="40"/>
      <c r="X78" s="32"/>
      <c r="Y78" s="32"/>
      <c r="Z78" s="39"/>
      <c r="AA78" s="40"/>
      <c r="AB78" s="32"/>
      <c r="AC78" s="32"/>
      <c r="AD78" s="39"/>
      <c r="AE78" s="40"/>
      <c r="AF78" s="32"/>
      <c r="AG78" s="32"/>
      <c r="AH78" s="39"/>
      <c r="AI78" s="40"/>
      <c r="AJ78" s="32"/>
      <c r="AK78" s="32"/>
      <c r="AL78" s="39"/>
      <c r="AM78" s="40"/>
      <c r="AN78" s="32"/>
      <c r="AO78" s="32"/>
      <c r="AP78" s="39"/>
      <c r="AQ78" s="40"/>
      <c r="AR78" s="32"/>
      <c r="AS78" s="32"/>
      <c r="AT78" s="39"/>
      <c r="AU78" s="40"/>
    </row>
    <row r="79" spans="1:47" x14ac:dyDescent="0.25">
      <c r="A79" s="1"/>
      <c r="B79" s="24"/>
      <c r="C79" s="23" t="str">
        <f>"SUBTOTAL "&amp;C73</f>
        <v>SUBTOTAL Capitalized Maint.</v>
      </c>
      <c r="D79" s="35">
        <f>SUM(D75:D77)</f>
        <v>0</v>
      </c>
      <c r="E79" s="35">
        <f>SUM(E75:E77)</f>
        <v>0</v>
      </c>
      <c r="F79" s="39"/>
      <c r="G79" s="38"/>
      <c r="H79" s="35">
        <f>SUM(H75:H77)</f>
        <v>0</v>
      </c>
      <c r="I79" s="35">
        <f>SUM(I75:I77)</f>
        <v>0</v>
      </c>
      <c r="J79" s="39"/>
      <c r="K79" s="38"/>
      <c r="L79" s="35">
        <f>SUM(L75:L77)</f>
        <v>0</v>
      </c>
      <c r="M79" s="35">
        <f>SUM(M75:M77)</f>
        <v>0</v>
      </c>
      <c r="N79" s="39"/>
      <c r="O79" s="38"/>
      <c r="P79" s="35">
        <f>SUM(P75:P77)</f>
        <v>0</v>
      </c>
      <c r="Q79" s="35">
        <f>SUM(Q75:Q77)</f>
        <v>0</v>
      </c>
      <c r="R79" s="39"/>
      <c r="S79" s="38"/>
      <c r="T79" s="35">
        <f>SUM(T75:T77)</f>
        <v>0</v>
      </c>
      <c r="U79" s="35">
        <f>SUM(U75:U77)</f>
        <v>0</v>
      </c>
      <c r="V79" s="39"/>
      <c r="W79" s="38"/>
      <c r="X79" s="35">
        <f>SUM(X75:X77)</f>
        <v>0</v>
      </c>
      <c r="Y79" s="35">
        <f>SUM(Y75:Y77)</f>
        <v>0</v>
      </c>
      <c r="Z79" s="39"/>
      <c r="AA79" s="38"/>
      <c r="AB79" s="35">
        <f>SUM(AB75:AB77)</f>
        <v>0</v>
      </c>
      <c r="AC79" s="35">
        <f>SUM(AC75:AC77)</f>
        <v>0</v>
      </c>
      <c r="AD79" s="39"/>
      <c r="AE79" s="38"/>
      <c r="AF79" s="35">
        <f>SUM(AF75:AF77)</f>
        <v>0</v>
      </c>
      <c r="AG79" s="35">
        <f>SUM(AG75:AG77)</f>
        <v>0</v>
      </c>
      <c r="AH79" s="39"/>
      <c r="AI79" s="38"/>
      <c r="AJ79" s="35">
        <f>SUM(AJ75:AJ77)</f>
        <v>0</v>
      </c>
      <c r="AK79" s="35">
        <f>SUM(AK75:AK77)</f>
        <v>0</v>
      </c>
      <c r="AL79" s="39"/>
      <c r="AM79" s="38"/>
      <c r="AN79" s="35">
        <f>SUM(AN75:AN77)</f>
        <v>0</v>
      </c>
      <c r="AO79" s="35">
        <f>SUM(AO75:AO77)</f>
        <v>0</v>
      </c>
      <c r="AP79" s="39"/>
      <c r="AQ79" s="38"/>
      <c r="AR79" s="35">
        <f>SUM(AR75:AR77)</f>
        <v>0</v>
      </c>
      <c r="AS79" s="35">
        <f>SUM(AS75:AS77)</f>
        <v>0</v>
      </c>
      <c r="AT79" s="39"/>
      <c r="AU79" s="38"/>
    </row>
    <row r="80" spans="1:47" x14ac:dyDescent="0.25">
      <c r="A80" s="1"/>
      <c r="B80" s="24"/>
      <c r="C80" s="2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48"/>
      <c r="W80" s="48"/>
      <c r="X80" s="37"/>
      <c r="Y80" s="37"/>
      <c r="Z80" s="48"/>
      <c r="AA80" s="48"/>
      <c r="AB80" s="37"/>
      <c r="AC80" s="37"/>
      <c r="AD80" s="48"/>
      <c r="AE80" s="48"/>
      <c r="AF80" s="37"/>
      <c r="AG80" s="37"/>
      <c r="AH80" s="48"/>
      <c r="AI80" s="48"/>
      <c r="AJ80" s="37"/>
      <c r="AK80" s="37"/>
      <c r="AL80" s="48"/>
      <c r="AM80" s="48"/>
      <c r="AN80" s="37"/>
      <c r="AO80" s="37"/>
      <c r="AP80" s="37"/>
      <c r="AQ80" s="37"/>
      <c r="AR80" s="37"/>
      <c r="AS80" s="37"/>
      <c r="AT80" s="37"/>
      <c r="AU80" s="37"/>
    </row>
    <row r="81" spans="1:47" x14ac:dyDescent="0.25">
      <c r="A81" s="1"/>
      <c r="B81" s="24"/>
      <c r="C81" s="2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</row>
    <row r="82" spans="1:47" x14ac:dyDescent="0.25">
      <c r="A82" s="1"/>
      <c r="B82" s="44"/>
      <c r="C82" s="44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</row>
    <row r="83" spans="1:47" x14ac:dyDescent="0.25">
      <c r="A83" s="1"/>
      <c r="B83" s="24"/>
      <c r="C83" s="2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</row>
    <row r="84" spans="1:47" x14ac:dyDescent="0.25">
      <c r="A84" s="1"/>
      <c r="B84" s="24"/>
      <c r="C84" s="2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</row>
    <row r="85" spans="1:47" x14ac:dyDescent="0.25">
      <c r="A85" s="25"/>
      <c r="B85" s="49" t="s">
        <v>56</v>
      </c>
      <c r="C85" s="49"/>
      <c r="D85" s="50">
        <f>SUM(D56,D69,D79)</f>
        <v>6139647</v>
      </c>
      <c r="E85" s="50">
        <f>SUM(E56,E69,E79)</f>
        <v>819124</v>
      </c>
      <c r="F85" s="17"/>
      <c r="G85" s="17"/>
      <c r="H85" s="50">
        <f>SUM(H56,H69,H79)</f>
        <v>6556421</v>
      </c>
      <c r="I85" s="50">
        <f>SUM(I56,I69,I79)</f>
        <v>901800</v>
      </c>
      <c r="J85" s="17"/>
      <c r="K85" s="17"/>
      <c r="L85" s="50">
        <f>SUM(L56,L69,L79)</f>
        <v>9936671</v>
      </c>
      <c r="M85" s="50">
        <f>SUM(M56,M69,M79)</f>
        <v>891451</v>
      </c>
      <c r="N85" s="17"/>
      <c r="O85" s="17"/>
      <c r="P85" s="50">
        <f>SUM(P56,P69,P79)</f>
        <v>10160660</v>
      </c>
      <c r="Q85" s="50">
        <f>SUM(Q56,Q69,Q79)</f>
        <v>833708</v>
      </c>
      <c r="R85" s="17"/>
      <c r="S85" s="17"/>
      <c r="T85" s="50">
        <f>SUM(T56,T69,T79)</f>
        <v>7750933.5900000008</v>
      </c>
      <c r="U85" s="50">
        <f>SUM(U56,U69,U79)</f>
        <v>820236</v>
      </c>
      <c r="V85" s="17"/>
      <c r="W85" s="17"/>
      <c r="X85" s="50">
        <f>SUM(X56,X69,X79)</f>
        <v>10770744</v>
      </c>
      <c r="Y85" s="50">
        <f>SUM(Y56,Y69,Y79)</f>
        <v>1026353.54</v>
      </c>
      <c r="Z85" s="17"/>
      <c r="AA85" s="17"/>
      <c r="AB85" s="50">
        <f>SUM(AB56,AB69,AB79)</f>
        <v>11330775</v>
      </c>
      <c r="AC85" s="50">
        <f>SUM(AC56,AC69,AC79)</f>
        <v>1072804</v>
      </c>
      <c r="AD85" s="17"/>
      <c r="AE85" s="17"/>
      <c r="AF85" s="50">
        <f>SUM(AF56,AF69,AF79)</f>
        <v>13205474</v>
      </c>
      <c r="AG85" s="50">
        <f>SUM(AG56,AG69,AG79)</f>
        <v>1007686</v>
      </c>
      <c r="AH85" s="17"/>
      <c r="AI85" s="17"/>
      <c r="AJ85" s="50">
        <f>SUM(AJ56,AJ69,AJ79)</f>
        <v>12587605.32</v>
      </c>
      <c r="AK85" s="50">
        <f>SUM(AK56,AK69,AK79)</f>
        <v>957020</v>
      </c>
      <c r="AL85" s="17"/>
      <c r="AM85" s="17"/>
      <c r="AN85" s="50">
        <f>SUM(AN56,AN69,AN79)</f>
        <v>18540562.23</v>
      </c>
      <c r="AO85" s="50">
        <f>SUM(AO56,AO69,AO79)</f>
        <v>1364825.42</v>
      </c>
      <c r="AP85" s="17"/>
      <c r="AQ85" s="17"/>
      <c r="AR85" s="50">
        <f>SUM(AR56,AR69,AR79)</f>
        <v>18570887</v>
      </c>
      <c r="AS85" s="50">
        <f>SUM(AS56,AS69,AS79)</f>
        <v>1146270</v>
      </c>
      <c r="AT85" s="17"/>
      <c r="AU85" s="17"/>
    </row>
    <row r="86" spans="1:47" s="100" customFormat="1" x14ac:dyDescent="0.25">
      <c r="A86" s="72"/>
      <c r="B86" s="73"/>
      <c r="C86" s="73"/>
      <c r="D86" s="74"/>
      <c r="E86" s="74"/>
      <c r="F86" s="48"/>
      <c r="G86" s="48"/>
      <c r="H86" s="74"/>
      <c r="I86" s="74"/>
      <c r="J86" s="48"/>
      <c r="K86" s="48"/>
      <c r="L86" s="74"/>
      <c r="M86" s="74"/>
      <c r="N86" s="48"/>
      <c r="O86" s="48"/>
      <c r="P86" s="74"/>
      <c r="Q86" s="74"/>
      <c r="R86" s="48"/>
      <c r="S86" s="48"/>
      <c r="T86" s="74"/>
      <c r="U86" s="74"/>
      <c r="V86" s="48"/>
      <c r="W86" s="48"/>
      <c r="X86" s="74"/>
      <c r="Y86" s="74"/>
      <c r="Z86" s="48"/>
      <c r="AA86" s="48"/>
      <c r="AB86" s="74"/>
      <c r="AC86" s="74"/>
      <c r="AD86" s="48"/>
      <c r="AE86" s="48"/>
      <c r="AF86" s="74"/>
      <c r="AG86" s="74"/>
      <c r="AH86" s="48"/>
      <c r="AI86" s="48"/>
      <c r="AJ86" s="74"/>
      <c r="AK86" s="74"/>
      <c r="AL86" s="48"/>
      <c r="AM86" s="48"/>
      <c r="AN86" s="74"/>
      <c r="AO86" s="74"/>
      <c r="AP86" s="48"/>
      <c r="AQ86" s="48"/>
      <c r="AR86" s="74"/>
      <c r="AS86" s="74"/>
      <c r="AT86" s="48"/>
      <c r="AU86" s="48"/>
    </row>
    <row r="87" spans="1:47" s="80" customFormat="1" ht="29.25" customHeight="1" x14ac:dyDescent="0.25">
      <c r="A87" s="65"/>
      <c r="B87" s="65"/>
      <c r="C87" s="65"/>
      <c r="D87" s="178" t="str">
        <f>D5&amp;" Comments"</f>
        <v>FY 2012-2013 Comments</v>
      </c>
      <c r="E87" s="178"/>
      <c r="F87" s="178"/>
      <c r="G87" s="178"/>
      <c r="H87" s="178" t="str">
        <f>H5&amp;" Comments"</f>
        <v>FY 2013-2014 Comments</v>
      </c>
      <c r="I87" s="178"/>
      <c r="J87" s="178"/>
      <c r="K87" s="178"/>
      <c r="L87" s="178" t="str">
        <f>L5&amp;" Comments"</f>
        <v>FY 2014-2015 Comments</v>
      </c>
      <c r="M87" s="178"/>
      <c r="N87" s="178"/>
      <c r="O87" s="178"/>
      <c r="P87" s="178" t="str">
        <f>P5&amp;" Comments"</f>
        <v>FY 2015-2016 Comments</v>
      </c>
      <c r="Q87" s="178"/>
      <c r="R87" s="178"/>
      <c r="S87" s="178"/>
      <c r="T87" s="178" t="str">
        <f>T5&amp;" Comments"</f>
        <v>FY 2016-2017 Comments</v>
      </c>
      <c r="U87" s="178"/>
      <c r="V87" s="178"/>
      <c r="W87" s="178"/>
      <c r="X87" s="178" t="str">
        <f>X5&amp;" Comments"</f>
        <v>FY 2017-2018 Comments</v>
      </c>
      <c r="Y87" s="178"/>
      <c r="Z87" s="178"/>
      <c r="AA87" s="178"/>
      <c r="AB87" s="178" t="str">
        <f>AB5&amp;" Comments"</f>
        <v>FY 2018-2019 Comments</v>
      </c>
      <c r="AC87" s="178"/>
      <c r="AD87" s="178"/>
      <c r="AE87" s="178"/>
      <c r="AF87" s="178" t="str">
        <f>AF5&amp;" Comments"</f>
        <v>FY 2019-20 Comments</v>
      </c>
      <c r="AG87" s="178"/>
      <c r="AH87" s="178"/>
      <c r="AI87" s="178"/>
      <c r="AJ87" s="178" t="str">
        <f>AJ5&amp;" Comments"</f>
        <v>FY 2020-21 Comments</v>
      </c>
      <c r="AK87" s="178"/>
      <c r="AL87" s="178"/>
      <c r="AM87" s="178"/>
      <c r="AN87" s="178" t="str">
        <f>AN5&amp;" Comments"</f>
        <v>FY 2021-22 Comments</v>
      </c>
      <c r="AO87" s="178"/>
      <c r="AP87" s="178"/>
      <c r="AQ87" s="178"/>
      <c r="AR87" s="178" t="str">
        <f>AR5&amp;" Comments"</f>
        <v>FY 2022-23 Comments</v>
      </c>
      <c r="AS87" s="178"/>
      <c r="AT87" s="178"/>
      <c r="AU87" s="178"/>
    </row>
    <row r="88" spans="1:47" s="113" customFormat="1" ht="216" customHeight="1" x14ac:dyDescent="0.25">
      <c r="A88" s="75"/>
      <c r="B88" s="75"/>
      <c r="C88" s="75"/>
      <c r="D88" s="179"/>
      <c r="E88" s="180"/>
      <c r="F88" s="180"/>
      <c r="G88" s="181"/>
      <c r="H88" s="179"/>
      <c r="I88" s="180"/>
      <c r="J88" s="180"/>
      <c r="K88" s="181"/>
      <c r="L88" s="179"/>
      <c r="M88" s="180"/>
      <c r="N88" s="180"/>
      <c r="O88" s="181"/>
      <c r="P88" s="179"/>
      <c r="Q88" s="180"/>
      <c r="R88" s="180"/>
      <c r="S88" s="181"/>
      <c r="T88" s="179"/>
      <c r="U88" s="180"/>
      <c r="V88" s="180"/>
      <c r="W88" s="181"/>
      <c r="X88" s="179"/>
      <c r="Y88" s="180"/>
      <c r="Z88" s="180"/>
      <c r="AA88" s="181"/>
      <c r="AB88" s="179"/>
      <c r="AC88" s="180"/>
      <c r="AD88" s="180"/>
      <c r="AE88" s="181"/>
      <c r="AF88" s="179"/>
      <c r="AG88" s="180"/>
      <c r="AH88" s="180"/>
      <c r="AI88" s="181"/>
      <c r="AJ88" s="179"/>
      <c r="AK88" s="180"/>
      <c r="AL88" s="180"/>
      <c r="AM88" s="181"/>
      <c r="AN88" s="179"/>
      <c r="AO88" s="180"/>
      <c r="AP88" s="180"/>
      <c r="AQ88" s="181"/>
      <c r="AR88" s="173"/>
      <c r="AS88" s="174"/>
      <c r="AT88" s="174"/>
      <c r="AU88" s="175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</sheetData>
  <sheetProtection formatColumns="0" formatRows="0"/>
  <mergeCells count="68">
    <mergeCell ref="AN88:AQ88"/>
    <mergeCell ref="AN5:AQ5"/>
    <mergeCell ref="AN6:AO6"/>
    <mergeCell ref="AN60:AQ60"/>
    <mergeCell ref="AN61:AO61"/>
    <mergeCell ref="AN87:AQ87"/>
    <mergeCell ref="H88:K88"/>
    <mergeCell ref="D5:G5"/>
    <mergeCell ref="D6:E6"/>
    <mergeCell ref="D60:G60"/>
    <mergeCell ref="D61:E61"/>
    <mergeCell ref="D87:G87"/>
    <mergeCell ref="D88:G88"/>
    <mergeCell ref="H5:K5"/>
    <mergeCell ref="H6:I6"/>
    <mergeCell ref="H60:K60"/>
    <mergeCell ref="H61:I61"/>
    <mergeCell ref="H87:K87"/>
    <mergeCell ref="T88:W88"/>
    <mergeCell ref="X88:AA88"/>
    <mergeCell ref="AF87:AI87"/>
    <mergeCell ref="L87:O87"/>
    <mergeCell ref="P87:S87"/>
    <mergeCell ref="T87:W87"/>
    <mergeCell ref="X87:AA87"/>
    <mergeCell ref="AB87:AE87"/>
    <mergeCell ref="AB88:AE88"/>
    <mergeCell ref="L88:O88"/>
    <mergeCell ref="P88:S88"/>
    <mergeCell ref="AF61:AG61"/>
    <mergeCell ref="X60:AA60"/>
    <mergeCell ref="X61:Y61"/>
    <mergeCell ref="AB5:AE5"/>
    <mergeCell ref="AB6:AC6"/>
    <mergeCell ref="AB60:AE60"/>
    <mergeCell ref="AB61:AC61"/>
    <mergeCell ref="X5:AA5"/>
    <mergeCell ref="X6:Y6"/>
    <mergeCell ref="AF5:AI5"/>
    <mergeCell ref="AF6:AG6"/>
    <mergeCell ref="AF60:AI60"/>
    <mergeCell ref="P60:S60"/>
    <mergeCell ref="T60:W60"/>
    <mergeCell ref="L61:M61"/>
    <mergeCell ref="P61:Q61"/>
    <mergeCell ref="T61:U61"/>
    <mergeCell ref="AJ88:AM88"/>
    <mergeCell ref="A2:AV2"/>
    <mergeCell ref="A3:AV3"/>
    <mergeCell ref="AJ5:AM5"/>
    <mergeCell ref="AJ6:AK6"/>
    <mergeCell ref="AJ60:AM60"/>
    <mergeCell ref="AJ61:AK61"/>
    <mergeCell ref="AJ87:AM87"/>
    <mergeCell ref="AF88:AI88"/>
    <mergeCell ref="L5:O5"/>
    <mergeCell ref="P5:S5"/>
    <mergeCell ref="T5:W5"/>
    <mergeCell ref="L6:M6"/>
    <mergeCell ref="P6:Q6"/>
    <mergeCell ref="T6:U6"/>
    <mergeCell ref="L60:O60"/>
    <mergeCell ref="AR88:AU88"/>
    <mergeCell ref="AR5:AU5"/>
    <mergeCell ref="AR6:AS6"/>
    <mergeCell ref="AR60:AU60"/>
    <mergeCell ref="AR61:AS61"/>
    <mergeCell ref="AR87:AU87"/>
  </mergeCells>
  <conditionalFormatting sqref="O10:O12 O35:O37 S35:S37 W35:W37 AA35:AA37">
    <cfRule type="expression" dxfId="156" priority="335">
      <formula>O10="ERROR"</formula>
    </cfRule>
  </conditionalFormatting>
  <conditionalFormatting sqref="O14">
    <cfRule type="expression" dxfId="155" priority="334">
      <formula>O14="ERROR"</formula>
    </cfRule>
  </conditionalFormatting>
  <conditionalFormatting sqref="S14">
    <cfRule type="expression" dxfId="154" priority="333">
      <formula>S14="ERROR"</formula>
    </cfRule>
  </conditionalFormatting>
  <conditionalFormatting sqref="W14">
    <cfRule type="expression" dxfId="153" priority="332">
      <formula>W14="ERROR"</formula>
    </cfRule>
  </conditionalFormatting>
  <conditionalFormatting sqref="O23">
    <cfRule type="expression" dxfId="152" priority="331">
      <formula>O23="ERROR"</formula>
    </cfRule>
  </conditionalFormatting>
  <conditionalFormatting sqref="O31">
    <cfRule type="expression" dxfId="151" priority="330">
      <formula>O31="ERROR"</formula>
    </cfRule>
  </conditionalFormatting>
  <conditionalFormatting sqref="S31">
    <cfRule type="expression" dxfId="150" priority="329">
      <formula>S31="ERROR"</formula>
    </cfRule>
  </conditionalFormatting>
  <conditionalFormatting sqref="W31">
    <cfRule type="expression" dxfId="149" priority="328">
      <formula>W31="ERROR"</formula>
    </cfRule>
  </conditionalFormatting>
  <conditionalFormatting sqref="O39">
    <cfRule type="expression" dxfId="148" priority="327">
      <formula>O39="ERROR"</formula>
    </cfRule>
  </conditionalFormatting>
  <conditionalFormatting sqref="S39">
    <cfRule type="expression" dxfId="147" priority="326">
      <formula>S39="ERROR"</formula>
    </cfRule>
  </conditionalFormatting>
  <conditionalFormatting sqref="W39">
    <cfRule type="expression" dxfId="146" priority="325">
      <formula>W39="ERROR"</formula>
    </cfRule>
  </conditionalFormatting>
  <conditionalFormatting sqref="O47">
    <cfRule type="expression" dxfId="145" priority="324">
      <formula>O47="ERROR"</formula>
    </cfRule>
  </conditionalFormatting>
  <conditionalFormatting sqref="S47">
    <cfRule type="expression" dxfId="144" priority="323">
      <formula>S47="ERROR"</formula>
    </cfRule>
  </conditionalFormatting>
  <conditionalFormatting sqref="W47">
    <cfRule type="expression" dxfId="143" priority="322">
      <formula>W47="ERROR"</formula>
    </cfRule>
  </conditionalFormatting>
  <conditionalFormatting sqref="O52:O53">
    <cfRule type="expression" dxfId="142" priority="321">
      <formula>O52="ERROR"</formula>
    </cfRule>
  </conditionalFormatting>
  <conditionalFormatting sqref="S23">
    <cfRule type="expression" dxfId="141" priority="320">
      <formula>S23="ERROR"</formula>
    </cfRule>
  </conditionalFormatting>
  <conditionalFormatting sqref="W23">
    <cfRule type="expression" dxfId="140" priority="319">
      <formula>W23="ERROR"</formula>
    </cfRule>
  </conditionalFormatting>
  <conditionalFormatting sqref="O56">
    <cfRule type="expression" dxfId="139" priority="318">
      <formula>O56="ERROR"</formula>
    </cfRule>
  </conditionalFormatting>
  <conditionalFormatting sqref="S56">
    <cfRule type="expression" dxfId="138" priority="317">
      <formula>S56="ERROR"</formula>
    </cfRule>
  </conditionalFormatting>
  <conditionalFormatting sqref="W56">
    <cfRule type="expression" dxfId="137" priority="316">
      <formula>W56="ERROR"</formula>
    </cfRule>
  </conditionalFormatting>
  <conditionalFormatting sqref="S52:S53">
    <cfRule type="expression" dxfId="136" priority="315">
      <formula>S52="ERROR"</formula>
    </cfRule>
  </conditionalFormatting>
  <conditionalFormatting sqref="W52:W53">
    <cfRule type="expression" dxfId="135" priority="314">
      <formula>W52="ERROR"</formula>
    </cfRule>
  </conditionalFormatting>
  <conditionalFormatting sqref="S10:S12">
    <cfRule type="expression" dxfId="134" priority="313">
      <formula>S10="ERROR"</formula>
    </cfRule>
  </conditionalFormatting>
  <conditionalFormatting sqref="S18:S20">
    <cfRule type="expression" dxfId="133" priority="310">
      <formula>S18="ERROR"</formula>
    </cfRule>
  </conditionalFormatting>
  <conditionalFormatting sqref="W10:W12">
    <cfRule type="expression" dxfId="132" priority="312">
      <formula>W10="ERROR"</formula>
    </cfRule>
  </conditionalFormatting>
  <conditionalFormatting sqref="O18:O20">
    <cfRule type="expression" dxfId="131" priority="311">
      <formula>O18="ERROR"</formula>
    </cfRule>
  </conditionalFormatting>
  <conditionalFormatting sqref="W18:W20">
    <cfRule type="expression" dxfId="130" priority="309">
      <formula>W18="ERROR"</formula>
    </cfRule>
  </conditionalFormatting>
  <conditionalFormatting sqref="O27:O29">
    <cfRule type="expression" dxfId="129" priority="308">
      <formula>O27="ERROR"</formula>
    </cfRule>
  </conditionalFormatting>
  <conditionalFormatting sqref="S27:S29">
    <cfRule type="expression" dxfId="128" priority="307">
      <formula>S27="ERROR"</formula>
    </cfRule>
  </conditionalFormatting>
  <conditionalFormatting sqref="W27:W29">
    <cfRule type="expression" dxfId="127" priority="306">
      <formula>W27="ERROR"</formula>
    </cfRule>
  </conditionalFormatting>
  <conditionalFormatting sqref="O43:O45">
    <cfRule type="expression" dxfId="126" priority="305">
      <formula>O43="ERROR"</formula>
    </cfRule>
  </conditionalFormatting>
  <conditionalFormatting sqref="S43:S45">
    <cfRule type="expression" dxfId="125" priority="304">
      <formula>S43="ERROR"</formula>
    </cfRule>
  </conditionalFormatting>
  <conditionalFormatting sqref="W43:W45">
    <cfRule type="expression" dxfId="124" priority="303">
      <formula>W43="ERROR"</formula>
    </cfRule>
  </conditionalFormatting>
  <conditionalFormatting sqref="O65:O67">
    <cfRule type="expression" dxfId="123" priority="302">
      <formula>O65="ERROR"</formula>
    </cfRule>
  </conditionalFormatting>
  <conditionalFormatting sqref="O69">
    <cfRule type="expression" dxfId="122" priority="301">
      <formula>O69="ERROR"</formula>
    </cfRule>
  </conditionalFormatting>
  <conditionalFormatting sqref="N69">
    <cfRule type="expression" dxfId="121" priority="300">
      <formula>N69="ERROR"</formula>
    </cfRule>
  </conditionalFormatting>
  <conditionalFormatting sqref="S65:S67">
    <cfRule type="expression" dxfId="120" priority="299">
      <formula>S65="ERROR"</formula>
    </cfRule>
  </conditionalFormatting>
  <conditionalFormatting sqref="W65:W67">
    <cfRule type="expression" dxfId="119" priority="298">
      <formula>W65="ERROR"</formula>
    </cfRule>
  </conditionalFormatting>
  <conditionalFormatting sqref="S69">
    <cfRule type="expression" dxfId="118" priority="297">
      <formula>S69="ERROR"</formula>
    </cfRule>
  </conditionalFormatting>
  <conditionalFormatting sqref="W69">
    <cfRule type="expression" dxfId="117" priority="296">
      <formula>W69="ERROR"</formula>
    </cfRule>
  </conditionalFormatting>
  <conditionalFormatting sqref="R69">
    <cfRule type="expression" dxfId="116" priority="293">
      <formula>R69="ERROR"</formula>
    </cfRule>
  </conditionalFormatting>
  <conditionalFormatting sqref="V69">
    <cfRule type="expression" dxfId="115" priority="292">
      <formula>V69="ERROR"</formula>
    </cfRule>
  </conditionalFormatting>
  <conditionalFormatting sqref="AH69">
    <cfRule type="expression" dxfId="114" priority="102">
      <formula>AH69="ERROR"</formula>
    </cfRule>
  </conditionalFormatting>
  <conditionalFormatting sqref="AE27:AE29">
    <cfRule type="expression" dxfId="113" priority="121">
      <formula>AE27="ERROR"</formula>
    </cfRule>
  </conditionalFormatting>
  <conditionalFormatting sqref="AI43:AI45">
    <cfRule type="expression" dxfId="112" priority="105">
      <formula>AI43="ERROR"</formula>
    </cfRule>
  </conditionalFormatting>
  <conditionalFormatting sqref="AA14">
    <cfRule type="expression" dxfId="111" priority="146">
      <formula>AA14="ERROR"</formula>
    </cfRule>
  </conditionalFormatting>
  <conditionalFormatting sqref="AA31">
    <cfRule type="expression" dxfId="110" priority="145">
      <formula>AA31="ERROR"</formula>
    </cfRule>
  </conditionalFormatting>
  <conditionalFormatting sqref="AA39">
    <cfRule type="expression" dxfId="109" priority="144">
      <formula>AA39="ERROR"</formula>
    </cfRule>
  </conditionalFormatting>
  <conditionalFormatting sqref="AA47">
    <cfRule type="expression" dxfId="108" priority="143">
      <formula>AA47="ERROR"</formula>
    </cfRule>
  </conditionalFormatting>
  <conditionalFormatting sqref="AA23">
    <cfRule type="expression" dxfId="107" priority="142">
      <formula>AA23="ERROR"</formula>
    </cfRule>
  </conditionalFormatting>
  <conditionalFormatting sqref="AA56">
    <cfRule type="expression" dxfId="106" priority="141">
      <formula>AA56="ERROR"</formula>
    </cfRule>
  </conditionalFormatting>
  <conditionalFormatting sqref="AA52:AA53">
    <cfRule type="expression" dxfId="105" priority="140">
      <formula>AA52="ERROR"</formula>
    </cfRule>
  </conditionalFormatting>
  <conditionalFormatting sqref="AA10:AA12">
    <cfRule type="expression" dxfId="104" priority="139">
      <formula>AA10="ERROR"</formula>
    </cfRule>
  </conditionalFormatting>
  <conditionalFormatting sqref="AA18:AA20">
    <cfRule type="expression" dxfId="103" priority="138">
      <formula>AA18="ERROR"</formula>
    </cfRule>
  </conditionalFormatting>
  <conditionalFormatting sqref="AA27:AA29">
    <cfRule type="expression" dxfId="102" priority="137">
      <formula>AA27="ERROR"</formula>
    </cfRule>
  </conditionalFormatting>
  <conditionalFormatting sqref="AA43:AA45">
    <cfRule type="expression" dxfId="101" priority="136">
      <formula>AA43="ERROR"</formula>
    </cfRule>
  </conditionalFormatting>
  <conditionalFormatting sqref="AA65:AA67">
    <cfRule type="expression" dxfId="100" priority="135">
      <formula>AA65="ERROR"</formula>
    </cfRule>
  </conditionalFormatting>
  <conditionalFormatting sqref="AA69">
    <cfRule type="expression" dxfId="99" priority="134">
      <formula>AA69="ERROR"</formula>
    </cfRule>
  </conditionalFormatting>
  <conditionalFormatting sqref="Z69">
    <cfRule type="expression" dxfId="98" priority="132">
      <formula>Z69="ERROR"</formula>
    </cfRule>
  </conditionalFormatting>
  <conditionalFormatting sqref="AE35:AE37">
    <cfRule type="expression" dxfId="97" priority="131">
      <formula>AE35="ERROR"</formula>
    </cfRule>
  </conditionalFormatting>
  <conditionalFormatting sqref="AE14">
    <cfRule type="expression" dxfId="96" priority="130">
      <formula>AE14="ERROR"</formula>
    </cfRule>
  </conditionalFormatting>
  <conditionalFormatting sqref="AE31">
    <cfRule type="expression" dxfId="95" priority="129">
      <formula>AE31="ERROR"</formula>
    </cfRule>
  </conditionalFormatting>
  <conditionalFormatting sqref="AE39">
    <cfRule type="expression" dxfId="94" priority="128">
      <formula>AE39="ERROR"</formula>
    </cfRule>
  </conditionalFormatting>
  <conditionalFormatting sqref="AE47">
    <cfRule type="expression" dxfId="93" priority="127">
      <formula>AE47="ERROR"</formula>
    </cfRule>
  </conditionalFormatting>
  <conditionalFormatting sqref="AE23">
    <cfRule type="expression" dxfId="92" priority="126">
      <formula>AE23="ERROR"</formula>
    </cfRule>
  </conditionalFormatting>
  <conditionalFormatting sqref="AE56">
    <cfRule type="expression" dxfId="91" priority="125">
      <formula>AE56="ERROR"</formula>
    </cfRule>
  </conditionalFormatting>
  <conditionalFormatting sqref="AE52:AE53">
    <cfRule type="expression" dxfId="90" priority="124">
      <formula>AE52="ERROR"</formula>
    </cfRule>
  </conditionalFormatting>
  <conditionalFormatting sqref="AE10:AE12">
    <cfRule type="expression" dxfId="89" priority="123">
      <formula>AE10="ERROR"</formula>
    </cfRule>
  </conditionalFormatting>
  <conditionalFormatting sqref="AE18:AE20">
    <cfRule type="expression" dxfId="88" priority="122">
      <formula>AE18="ERROR"</formula>
    </cfRule>
  </conditionalFormatting>
  <conditionalFormatting sqref="AE43:AE45">
    <cfRule type="expression" dxfId="87" priority="120">
      <formula>AE43="ERROR"</formula>
    </cfRule>
  </conditionalFormatting>
  <conditionalFormatting sqref="AE65:AE67">
    <cfRule type="expression" dxfId="86" priority="119">
      <formula>AE65="ERROR"</formula>
    </cfRule>
  </conditionalFormatting>
  <conditionalFormatting sqref="AE69">
    <cfRule type="expression" dxfId="85" priority="118">
      <formula>AE69="ERROR"</formula>
    </cfRule>
  </conditionalFormatting>
  <conditionalFormatting sqref="AD69">
    <cfRule type="expression" dxfId="84" priority="117">
      <formula>AD69="ERROR"</formula>
    </cfRule>
  </conditionalFormatting>
  <conditionalFormatting sqref="AI35:AI37">
    <cfRule type="expression" dxfId="83" priority="116">
      <formula>AI35="ERROR"</formula>
    </cfRule>
  </conditionalFormatting>
  <conditionalFormatting sqref="AI14">
    <cfRule type="expression" dxfId="82" priority="115">
      <formula>AI14="ERROR"</formula>
    </cfRule>
  </conditionalFormatting>
  <conditionalFormatting sqref="AI31">
    <cfRule type="expression" dxfId="81" priority="114">
      <formula>AI31="ERROR"</formula>
    </cfRule>
  </conditionalFormatting>
  <conditionalFormatting sqref="AI39">
    <cfRule type="expression" dxfId="80" priority="113">
      <formula>AI39="ERROR"</formula>
    </cfRule>
  </conditionalFormatting>
  <conditionalFormatting sqref="AI47">
    <cfRule type="expression" dxfId="79" priority="112">
      <formula>AI47="ERROR"</formula>
    </cfRule>
  </conditionalFormatting>
  <conditionalFormatting sqref="AI23">
    <cfRule type="expression" dxfId="78" priority="111">
      <formula>AI23="ERROR"</formula>
    </cfRule>
  </conditionalFormatting>
  <conditionalFormatting sqref="AI56">
    <cfRule type="expression" dxfId="77" priority="110">
      <formula>AI56="ERROR"</formula>
    </cfRule>
  </conditionalFormatting>
  <conditionalFormatting sqref="AI52:AI53">
    <cfRule type="expression" dxfId="76" priority="109">
      <formula>AI52="ERROR"</formula>
    </cfRule>
  </conditionalFormatting>
  <conditionalFormatting sqref="AI10:AI12">
    <cfRule type="expression" dxfId="75" priority="108">
      <formula>AI10="ERROR"</formula>
    </cfRule>
  </conditionalFormatting>
  <conditionalFormatting sqref="AI18:AI20">
    <cfRule type="expression" dxfId="74" priority="107">
      <formula>AI18="ERROR"</formula>
    </cfRule>
  </conditionalFormatting>
  <conditionalFormatting sqref="AI27:AI29">
    <cfRule type="expression" dxfId="73" priority="106">
      <formula>AI27="ERROR"</formula>
    </cfRule>
  </conditionalFormatting>
  <conditionalFormatting sqref="AI65:AI67">
    <cfRule type="expression" dxfId="72" priority="104">
      <formula>AI65="ERROR"</formula>
    </cfRule>
  </conditionalFormatting>
  <conditionalFormatting sqref="AI69">
    <cfRule type="expression" dxfId="71" priority="103">
      <formula>AI69="ERROR"</formula>
    </cfRule>
  </conditionalFormatting>
  <conditionalFormatting sqref="K10:K12 K35:K37">
    <cfRule type="expression" dxfId="70" priority="71">
      <formula>K10="ERROR"</formula>
    </cfRule>
  </conditionalFormatting>
  <conditionalFormatting sqref="K14">
    <cfRule type="expression" dxfId="69" priority="70">
      <formula>K14="ERROR"</formula>
    </cfRule>
  </conditionalFormatting>
  <conditionalFormatting sqref="K23">
    <cfRule type="expression" dxfId="68" priority="69">
      <formula>K23="ERROR"</formula>
    </cfRule>
  </conditionalFormatting>
  <conditionalFormatting sqref="K31">
    <cfRule type="expression" dxfId="67" priority="68">
      <formula>K31="ERROR"</formula>
    </cfRule>
  </conditionalFormatting>
  <conditionalFormatting sqref="K39">
    <cfRule type="expression" dxfId="66" priority="67">
      <formula>K39="ERROR"</formula>
    </cfRule>
  </conditionalFormatting>
  <conditionalFormatting sqref="K47">
    <cfRule type="expression" dxfId="65" priority="66">
      <formula>K47="ERROR"</formula>
    </cfRule>
  </conditionalFormatting>
  <conditionalFormatting sqref="K52:K53">
    <cfRule type="expression" dxfId="64" priority="65">
      <formula>K52="ERROR"</formula>
    </cfRule>
  </conditionalFormatting>
  <conditionalFormatting sqref="K56">
    <cfRule type="expression" dxfId="63" priority="64">
      <formula>K56="ERROR"</formula>
    </cfRule>
  </conditionalFormatting>
  <conditionalFormatting sqref="K18:K20">
    <cfRule type="expression" dxfId="62" priority="63">
      <formula>K18="ERROR"</formula>
    </cfRule>
  </conditionalFormatting>
  <conditionalFormatting sqref="K27:K29">
    <cfRule type="expression" dxfId="61" priority="62">
      <formula>K27="ERROR"</formula>
    </cfRule>
  </conditionalFormatting>
  <conditionalFormatting sqref="K43:K45">
    <cfRule type="expression" dxfId="60" priority="61">
      <formula>K43="ERROR"</formula>
    </cfRule>
  </conditionalFormatting>
  <conditionalFormatting sqref="K65:K67">
    <cfRule type="expression" dxfId="59" priority="60">
      <formula>K65="ERROR"</formula>
    </cfRule>
  </conditionalFormatting>
  <conditionalFormatting sqref="K69">
    <cfRule type="expression" dxfId="58" priority="59">
      <formula>K69="ERROR"</formula>
    </cfRule>
  </conditionalFormatting>
  <conditionalFormatting sqref="J69">
    <cfRule type="expression" dxfId="57" priority="58">
      <formula>J69="ERROR"</formula>
    </cfRule>
  </conditionalFormatting>
  <conditionalFormatting sqref="G10:G12 G35:G37">
    <cfRule type="expression" dxfId="56" priority="57">
      <formula>G10="ERROR"</formula>
    </cfRule>
  </conditionalFormatting>
  <conditionalFormatting sqref="G14">
    <cfRule type="expression" dxfId="55" priority="56">
      <formula>G14="ERROR"</formula>
    </cfRule>
  </conditionalFormatting>
  <conditionalFormatting sqref="G23">
    <cfRule type="expression" dxfId="54" priority="55">
      <formula>G23="ERROR"</formula>
    </cfRule>
  </conditionalFormatting>
  <conditionalFormatting sqref="G31">
    <cfRule type="expression" dxfId="53" priority="54">
      <formula>G31="ERROR"</formula>
    </cfRule>
  </conditionalFormatting>
  <conditionalFormatting sqref="G39">
    <cfRule type="expression" dxfId="52" priority="53">
      <formula>G39="ERROR"</formula>
    </cfRule>
  </conditionalFormatting>
  <conditionalFormatting sqref="G47">
    <cfRule type="expression" dxfId="51" priority="52">
      <formula>G47="ERROR"</formula>
    </cfRule>
  </conditionalFormatting>
  <conditionalFormatting sqref="G52:G53">
    <cfRule type="expression" dxfId="50" priority="51">
      <formula>G52="ERROR"</formula>
    </cfRule>
  </conditionalFormatting>
  <conditionalFormatting sqref="G56">
    <cfRule type="expression" dxfId="49" priority="50">
      <formula>G56="ERROR"</formula>
    </cfRule>
  </conditionalFormatting>
  <conditionalFormatting sqref="G18:G20">
    <cfRule type="expression" dxfId="48" priority="49">
      <formula>G18="ERROR"</formula>
    </cfRule>
  </conditionalFormatting>
  <conditionalFormatting sqref="G27:G29">
    <cfRule type="expression" dxfId="47" priority="48">
      <formula>G27="ERROR"</formula>
    </cfRule>
  </conditionalFormatting>
  <conditionalFormatting sqref="G43:G45">
    <cfRule type="expression" dxfId="46" priority="47">
      <formula>G43="ERROR"</formula>
    </cfRule>
  </conditionalFormatting>
  <conditionalFormatting sqref="G65:G67">
    <cfRule type="expression" dxfId="45" priority="46">
      <formula>G65="ERROR"</formula>
    </cfRule>
  </conditionalFormatting>
  <conditionalFormatting sqref="G69">
    <cfRule type="expression" dxfId="44" priority="45">
      <formula>G69="ERROR"</formula>
    </cfRule>
  </conditionalFormatting>
  <conditionalFormatting sqref="F69">
    <cfRule type="expression" dxfId="43" priority="44">
      <formula>F69="ERROR"</formula>
    </cfRule>
  </conditionalFormatting>
  <conditionalFormatting sqref="AL69">
    <cfRule type="expression" dxfId="42" priority="29">
      <formula>AL69="ERROR"</formula>
    </cfRule>
  </conditionalFormatting>
  <conditionalFormatting sqref="AM43:AM45">
    <cfRule type="expression" dxfId="41" priority="32">
      <formula>AM43="ERROR"</formula>
    </cfRule>
  </conditionalFormatting>
  <conditionalFormatting sqref="AM35:AM37">
    <cfRule type="expression" dxfId="40" priority="43">
      <formula>AM35="ERROR"</formula>
    </cfRule>
  </conditionalFormatting>
  <conditionalFormatting sqref="AM14">
    <cfRule type="expression" dxfId="39" priority="42">
      <formula>AM14="ERROR"</formula>
    </cfRule>
  </conditionalFormatting>
  <conditionalFormatting sqref="AM31">
    <cfRule type="expression" dxfId="38" priority="41">
      <formula>AM31="ERROR"</formula>
    </cfRule>
  </conditionalFormatting>
  <conditionalFormatting sqref="AM39">
    <cfRule type="expression" dxfId="37" priority="40">
      <formula>AM39="ERROR"</formula>
    </cfRule>
  </conditionalFormatting>
  <conditionalFormatting sqref="AM47">
    <cfRule type="expression" dxfId="36" priority="39">
      <formula>AM47="ERROR"</formula>
    </cfRule>
  </conditionalFormatting>
  <conditionalFormatting sqref="AM23">
    <cfRule type="expression" dxfId="35" priority="38">
      <formula>AM23="ERROR"</formula>
    </cfRule>
  </conditionalFormatting>
  <conditionalFormatting sqref="AM56">
    <cfRule type="expression" dxfId="34" priority="37">
      <formula>AM56="ERROR"</formula>
    </cfRule>
  </conditionalFormatting>
  <conditionalFormatting sqref="AM52:AM53">
    <cfRule type="expression" dxfId="33" priority="36">
      <formula>AM52="ERROR"</formula>
    </cfRule>
  </conditionalFormatting>
  <conditionalFormatting sqref="AM10:AM12">
    <cfRule type="expression" dxfId="32" priority="35">
      <formula>AM10="ERROR"</formula>
    </cfRule>
  </conditionalFormatting>
  <conditionalFormatting sqref="AM18:AM20">
    <cfRule type="expression" dxfId="31" priority="34">
      <formula>AM18="ERROR"</formula>
    </cfRule>
  </conditionalFormatting>
  <conditionalFormatting sqref="AM27:AM29">
    <cfRule type="expression" dxfId="30" priority="33">
      <formula>AM27="ERROR"</formula>
    </cfRule>
  </conditionalFormatting>
  <conditionalFormatting sqref="AM65:AM67">
    <cfRule type="expression" dxfId="29" priority="31">
      <formula>AM65="ERROR"</formula>
    </cfRule>
  </conditionalFormatting>
  <conditionalFormatting sqref="AM69">
    <cfRule type="expression" dxfId="28" priority="30">
      <formula>AM69="ERROR"</formula>
    </cfRule>
  </conditionalFormatting>
  <conditionalFormatting sqref="AQ10:AQ12 AQ35:AQ37">
    <cfRule type="expression" dxfId="27" priority="28">
      <formula>AQ10="ERROR"</formula>
    </cfRule>
  </conditionalFormatting>
  <conditionalFormatting sqref="AQ14">
    <cfRule type="expression" dxfId="26" priority="27">
      <formula>AQ14="ERROR"</formula>
    </cfRule>
  </conditionalFormatting>
  <conditionalFormatting sqref="AQ23">
    <cfRule type="expression" dxfId="25" priority="26">
      <formula>AQ23="ERROR"</formula>
    </cfRule>
  </conditionalFormatting>
  <conditionalFormatting sqref="AQ31">
    <cfRule type="expression" dxfId="24" priority="25">
      <formula>AQ31="ERROR"</formula>
    </cfRule>
  </conditionalFormatting>
  <conditionalFormatting sqref="AQ39">
    <cfRule type="expression" dxfId="23" priority="24">
      <formula>AQ39="ERROR"</formula>
    </cfRule>
  </conditionalFormatting>
  <conditionalFormatting sqref="AQ47">
    <cfRule type="expression" dxfId="22" priority="23">
      <formula>AQ47="ERROR"</formula>
    </cfRule>
  </conditionalFormatting>
  <conditionalFormatting sqref="AQ52:AQ53">
    <cfRule type="expression" dxfId="21" priority="22">
      <formula>AQ52="ERROR"</formula>
    </cfRule>
  </conditionalFormatting>
  <conditionalFormatting sqref="AQ56">
    <cfRule type="expression" dxfId="20" priority="21">
      <formula>AQ56="ERROR"</formula>
    </cfRule>
  </conditionalFormatting>
  <conditionalFormatting sqref="AQ18:AQ20">
    <cfRule type="expression" dxfId="19" priority="20">
      <formula>AQ18="ERROR"</formula>
    </cfRule>
  </conditionalFormatting>
  <conditionalFormatting sqref="AQ27:AQ29">
    <cfRule type="expression" dxfId="18" priority="19">
      <formula>AQ27="ERROR"</formula>
    </cfRule>
  </conditionalFormatting>
  <conditionalFormatting sqref="AQ43:AQ45">
    <cfRule type="expression" dxfId="17" priority="18">
      <formula>AQ43="ERROR"</formula>
    </cfRule>
  </conditionalFormatting>
  <conditionalFormatting sqref="AQ65:AQ67">
    <cfRule type="expression" dxfId="16" priority="17">
      <formula>AQ65="ERROR"</formula>
    </cfRule>
  </conditionalFormatting>
  <conditionalFormatting sqref="AQ69">
    <cfRule type="expression" dxfId="15" priority="16">
      <formula>AQ69="ERROR"</formula>
    </cfRule>
  </conditionalFormatting>
  <conditionalFormatting sqref="AP69">
    <cfRule type="expression" dxfId="14" priority="15">
      <formula>AP69="ERROR"</formula>
    </cfRule>
  </conditionalFormatting>
  <conditionalFormatting sqref="AU10:AU12 AU35:AU37">
    <cfRule type="expression" dxfId="13" priority="14">
      <formula>AU10="ERROR"</formula>
    </cfRule>
  </conditionalFormatting>
  <conditionalFormatting sqref="AU14">
    <cfRule type="expression" dxfId="12" priority="13">
      <formula>AU14="ERROR"</formula>
    </cfRule>
  </conditionalFormatting>
  <conditionalFormatting sqref="AU23">
    <cfRule type="expression" dxfId="11" priority="12">
      <formula>AU23="ERROR"</formula>
    </cfRule>
  </conditionalFormatting>
  <conditionalFormatting sqref="AU31">
    <cfRule type="expression" dxfId="10" priority="11">
      <formula>AU31="ERROR"</formula>
    </cfRule>
  </conditionalFormatting>
  <conditionalFormatting sqref="AU39">
    <cfRule type="expression" dxfId="9" priority="10">
      <formula>AU39="ERROR"</formula>
    </cfRule>
  </conditionalFormatting>
  <conditionalFormatting sqref="AU47">
    <cfRule type="expression" dxfId="8" priority="9">
      <formula>AU47="ERROR"</formula>
    </cfRule>
  </conditionalFormatting>
  <conditionalFormatting sqref="AU52:AU53">
    <cfRule type="expression" dxfId="7" priority="8">
      <formula>AU52="ERROR"</formula>
    </cfRule>
  </conditionalFormatting>
  <conditionalFormatting sqref="AU56">
    <cfRule type="expression" dxfId="6" priority="7">
      <formula>AU56="ERROR"</formula>
    </cfRule>
  </conditionalFormatting>
  <conditionalFormatting sqref="AU18:AU20">
    <cfRule type="expression" dxfId="5" priority="6">
      <formula>AU18="ERROR"</formula>
    </cfRule>
  </conditionalFormatting>
  <conditionalFormatting sqref="AU27:AU29">
    <cfRule type="expression" dxfId="4" priority="5">
      <formula>AU27="ERROR"</formula>
    </cfRule>
  </conditionalFormatting>
  <conditionalFormatting sqref="AU43:AU45">
    <cfRule type="expression" dxfId="3" priority="4">
      <formula>AU43="ERROR"</formula>
    </cfRule>
  </conditionalFormatting>
  <conditionalFormatting sqref="AU65:AU67">
    <cfRule type="expression" dxfId="2" priority="3">
      <formula>AU65="ERROR"</formula>
    </cfRule>
  </conditionalFormatting>
  <conditionalFormatting sqref="AU69">
    <cfRule type="expression" dxfId="1" priority="2">
      <formula>AU69="ERROR"</formula>
    </cfRule>
  </conditionalFormatting>
  <conditionalFormatting sqref="AT69">
    <cfRule type="expression" dxfId="0" priority="1">
      <formula>AT69="ERROR"</formula>
    </cfRule>
  </conditionalFormatting>
  <pageMargins left="0.3" right="0.26" top="0.66" bottom="0.25" header="0.3" footer="0.23"/>
  <pageSetup scale="63" fitToHeight="0" orientation="landscape" horizontalDpi="1200" verticalDpi="1200" r:id="rId1"/>
  <headerFooter>
    <oddHeader>&amp;C&amp;"-,Bold"&amp;16Southeast Community College
Physical Plant - &amp;A</oddHead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U15"/>
  <sheetViews>
    <sheetView workbookViewId="0">
      <selection activeCell="Z19" sqref="Z19"/>
    </sheetView>
  </sheetViews>
  <sheetFormatPr defaultRowHeight="15" x14ac:dyDescent="0.25"/>
  <cols>
    <col min="1" max="1" width="2.42578125" customWidth="1"/>
    <col min="2" max="2" width="21.7109375" customWidth="1"/>
    <col min="3" max="18" width="14" hidden="1" customWidth="1"/>
    <col min="19" max="28" width="14" customWidth="1"/>
    <col min="29" max="29" width="2.5703125" customWidth="1"/>
  </cols>
  <sheetData>
    <row r="2" spans="1:47" ht="23.25" x14ac:dyDescent="0.35">
      <c r="A2" s="195" t="s">
        <v>101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43"/>
      <c r="AB2" s="143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47" ht="23.25" x14ac:dyDescent="0.35">
      <c r="A3" s="195" t="str">
        <f ca="1">MID(CELL("filename",A1),FIND("]",CELL("filename",A1))+1,256)</f>
        <v>Tuition Rate Schedule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43"/>
      <c r="AB3" s="143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</row>
    <row r="4" spans="1:47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05" t="s">
        <v>113</v>
      </c>
      <c r="P4" s="105"/>
      <c r="Q4" s="105" t="s">
        <v>112</v>
      </c>
      <c r="R4" s="105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</row>
    <row r="5" spans="1:47" ht="15.75" x14ac:dyDescent="0.25">
      <c r="A5" s="54"/>
      <c r="B5" s="55"/>
      <c r="C5" s="196" t="s">
        <v>81</v>
      </c>
      <c r="D5" s="196"/>
      <c r="E5" s="193" t="s">
        <v>82</v>
      </c>
      <c r="F5" s="194"/>
      <c r="G5" s="196" t="s">
        <v>70</v>
      </c>
      <c r="H5" s="196"/>
      <c r="I5" s="193" t="s">
        <v>71</v>
      </c>
      <c r="J5" s="194"/>
      <c r="K5" s="193" t="s">
        <v>72</v>
      </c>
      <c r="L5" s="194"/>
      <c r="M5" s="193" t="s">
        <v>73</v>
      </c>
      <c r="N5" s="194"/>
      <c r="O5" s="193" t="s">
        <v>69</v>
      </c>
      <c r="P5" s="194"/>
      <c r="Q5" s="193" t="s">
        <v>74</v>
      </c>
      <c r="R5" s="194"/>
      <c r="S5" s="193" t="s">
        <v>75</v>
      </c>
      <c r="T5" s="194"/>
      <c r="U5" s="193" t="s">
        <v>68</v>
      </c>
      <c r="V5" s="194"/>
      <c r="W5" s="193" t="s">
        <v>120</v>
      </c>
      <c r="X5" s="194"/>
      <c r="Y5" s="193" t="s">
        <v>124</v>
      </c>
      <c r="Z5" s="194"/>
      <c r="AA5" s="193" t="s">
        <v>134</v>
      </c>
      <c r="AB5" s="194"/>
    </row>
    <row r="6" spans="1:47" s="63" customFormat="1" ht="15.75" x14ac:dyDescent="0.25">
      <c r="A6" s="60"/>
      <c r="B6" s="61"/>
      <c r="C6" s="62" t="s">
        <v>60</v>
      </c>
      <c r="D6" s="62" t="s">
        <v>61</v>
      </c>
      <c r="E6" s="62" t="s">
        <v>60</v>
      </c>
      <c r="F6" s="62" t="s">
        <v>61</v>
      </c>
      <c r="G6" s="62" t="s">
        <v>60</v>
      </c>
      <c r="H6" s="62" t="s">
        <v>61</v>
      </c>
      <c r="I6" s="62" t="s">
        <v>60</v>
      </c>
      <c r="J6" s="62" t="s">
        <v>61</v>
      </c>
      <c r="K6" s="62" t="s">
        <v>60</v>
      </c>
      <c r="L6" s="62" t="s">
        <v>61</v>
      </c>
      <c r="M6" s="62" t="s">
        <v>60</v>
      </c>
      <c r="N6" s="62" t="s">
        <v>61</v>
      </c>
      <c r="O6" s="62" t="s">
        <v>60</v>
      </c>
      <c r="P6" s="62" t="s">
        <v>61</v>
      </c>
      <c r="Q6" s="62" t="s">
        <v>60</v>
      </c>
      <c r="R6" s="62" t="s">
        <v>61</v>
      </c>
      <c r="S6" s="62" t="s">
        <v>60</v>
      </c>
      <c r="T6" s="62" t="s">
        <v>61</v>
      </c>
      <c r="U6" s="62" t="s">
        <v>60</v>
      </c>
      <c r="V6" s="62" t="s">
        <v>61</v>
      </c>
      <c r="W6" s="62" t="s">
        <v>60</v>
      </c>
      <c r="X6" s="62" t="s">
        <v>61</v>
      </c>
      <c r="Y6" s="62" t="s">
        <v>60</v>
      </c>
      <c r="Z6" s="62" t="s">
        <v>61</v>
      </c>
      <c r="AA6" s="62" t="s">
        <v>60</v>
      </c>
      <c r="AB6" s="62" t="s">
        <v>61</v>
      </c>
    </row>
    <row r="7" spans="1:47" ht="15.75" x14ac:dyDescent="0.25">
      <c r="A7" s="54"/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</row>
    <row r="8" spans="1:47" ht="15.75" x14ac:dyDescent="0.25">
      <c r="A8" s="54"/>
      <c r="B8" s="58" t="s">
        <v>62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47" ht="15.75" x14ac:dyDescent="0.25">
      <c r="A9" s="54"/>
      <c r="B9" s="55" t="s">
        <v>63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>
        <v>104</v>
      </c>
      <c r="Z9" s="98">
        <v>125</v>
      </c>
      <c r="AA9" s="98" t="s">
        <v>135</v>
      </c>
      <c r="AB9" s="98"/>
    </row>
    <row r="10" spans="1:47" ht="15.75" x14ac:dyDescent="0.25">
      <c r="A10" s="54"/>
      <c r="B10" s="55" t="s">
        <v>64</v>
      </c>
      <c r="C10" s="98">
        <v>54</v>
      </c>
      <c r="D10" s="98">
        <v>66.5</v>
      </c>
      <c r="E10" s="98">
        <v>55.5</v>
      </c>
      <c r="F10" s="98">
        <v>68.5</v>
      </c>
      <c r="G10" s="98">
        <v>58.5</v>
      </c>
      <c r="H10" s="98">
        <v>72</v>
      </c>
      <c r="I10" s="98">
        <v>60.5</v>
      </c>
      <c r="J10" s="98">
        <v>74.5</v>
      </c>
      <c r="K10" s="98">
        <v>61.5</v>
      </c>
      <c r="L10" s="98">
        <v>75.5</v>
      </c>
      <c r="M10" s="98">
        <v>65.5</v>
      </c>
      <c r="N10" s="98">
        <v>79.5</v>
      </c>
      <c r="O10" s="98">
        <v>67.5</v>
      </c>
      <c r="P10" s="98">
        <v>81.5</v>
      </c>
      <c r="Q10" s="98">
        <v>102</v>
      </c>
      <c r="R10" s="98">
        <v>123</v>
      </c>
      <c r="S10" s="98">
        <v>102</v>
      </c>
      <c r="T10" s="98">
        <v>123</v>
      </c>
      <c r="U10" s="98">
        <v>102</v>
      </c>
      <c r="V10" s="98">
        <v>123</v>
      </c>
      <c r="W10" s="98">
        <v>102</v>
      </c>
      <c r="X10" s="98">
        <v>123</v>
      </c>
      <c r="Y10" s="98">
        <v>104</v>
      </c>
      <c r="Z10" s="98">
        <v>125</v>
      </c>
      <c r="AA10" s="98"/>
      <c r="AB10" s="98"/>
    </row>
    <row r="11" spans="1:47" ht="15.75" x14ac:dyDescent="0.25">
      <c r="A11" s="54"/>
      <c r="B11" s="55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47" ht="15.75" x14ac:dyDescent="0.25">
      <c r="A12" s="54"/>
      <c r="B12" s="59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47" ht="15.75" x14ac:dyDescent="0.25">
      <c r="A13" s="54"/>
      <c r="B13" s="55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47" ht="15.75" x14ac:dyDescent="0.25">
      <c r="A14" s="54"/>
      <c r="B14" s="55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47" ht="15.75" x14ac:dyDescent="0.25">
      <c r="A15" s="54"/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</sheetData>
  <mergeCells count="15">
    <mergeCell ref="AA5:AB5"/>
    <mergeCell ref="Y5:Z5"/>
    <mergeCell ref="A3:Z3"/>
    <mergeCell ref="A2:Z2"/>
    <mergeCell ref="W5:X5"/>
    <mergeCell ref="G5:H5"/>
    <mergeCell ref="I5:J5"/>
    <mergeCell ref="K5:L5"/>
    <mergeCell ref="M5:N5"/>
    <mergeCell ref="O5:P5"/>
    <mergeCell ref="Q5:R5"/>
    <mergeCell ref="S5:T5"/>
    <mergeCell ref="U5:V5"/>
    <mergeCell ref="C5:D5"/>
    <mergeCell ref="E5:F5"/>
  </mergeCells>
  <pageMargins left="0.7" right="0.7" top="1.02" bottom="0.75" header="0.4" footer="0.3"/>
  <pageSetup scale="73" orientation="landscape" r:id="rId1"/>
  <headerFooter>
    <oddHeader>&amp;C&amp;"-,Bold"&amp;18Southeast Community College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E895-0FA7-43A1-B87D-6F81CF939260}">
  <sheetPr>
    <pageSetUpPr fitToPage="1"/>
  </sheetPr>
  <dimension ref="A1:R748"/>
  <sheetViews>
    <sheetView showGridLines="0" zoomScale="90" zoomScaleNormal="90" workbookViewId="0">
      <pane ySplit="8" topLeftCell="A9" activePane="bottomLeft" state="frozen"/>
      <selection pane="bottomLeft" activeCell="B2" sqref="B2:D4"/>
    </sheetView>
  </sheetViews>
  <sheetFormatPr defaultRowHeight="15" x14ac:dyDescent="0.25"/>
  <cols>
    <col min="1" max="1" width="10" bestFit="1" customWidth="1"/>
    <col min="2" max="2" width="29.42578125" bestFit="1" customWidth="1"/>
    <col min="3" max="3" width="11.7109375" bestFit="1" customWidth="1"/>
    <col min="4" max="4" width="4" style="63" bestFit="1" customWidth="1"/>
    <col min="5" max="5" width="4.42578125" bestFit="1" customWidth="1"/>
    <col min="6" max="6" width="4.42578125" style="63" bestFit="1" customWidth="1"/>
    <col min="7" max="7" width="35.85546875" bestFit="1" customWidth="1"/>
    <col min="8" max="8" width="8.5703125" bestFit="1" customWidth="1"/>
    <col min="9" max="9" width="35.5703125" bestFit="1" customWidth="1"/>
    <col min="10" max="10" width="6.28515625" bestFit="1" customWidth="1"/>
    <col min="11" max="11" width="34.28515625" bestFit="1" customWidth="1"/>
    <col min="12" max="12" width="6.28515625" bestFit="1" customWidth="1"/>
    <col min="13" max="13" width="34.42578125" bestFit="1" customWidth="1"/>
    <col min="14" max="14" width="6.42578125" bestFit="1" customWidth="1"/>
    <col min="15" max="15" width="34.28515625" bestFit="1" customWidth="1"/>
    <col min="16" max="16" width="6.28515625" bestFit="1" customWidth="1"/>
    <col min="17" max="17" width="34.28515625" bestFit="1" customWidth="1"/>
    <col min="18" max="18" width="6.28515625" bestFit="1" customWidth="1"/>
    <col min="257" max="257" width="7.42578125" customWidth="1"/>
    <col min="258" max="258" width="41.7109375" customWidth="1"/>
    <col min="259" max="259" width="13.42578125" customWidth="1"/>
    <col min="260" max="262" width="4.7109375" customWidth="1"/>
    <col min="263" max="263" width="17.28515625" customWidth="1"/>
    <col min="264" max="264" width="8.140625" customWidth="1"/>
    <col min="265" max="265" width="17.28515625" customWidth="1"/>
    <col min="266" max="266" width="8.140625" customWidth="1"/>
    <col min="267" max="267" width="17.28515625" customWidth="1"/>
    <col min="268" max="268" width="8.140625" customWidth="1"/>
    <col min="269" max="269" width="17.28515625" customWidth="1"/>
    <col min="270" max="270" width="8.140625" customWidth="1"/>
    <col min="271" max="271" width="17.28515625" customWidth="1"/>
    <col min="272" max="272" width="8.140625" customWidth="1"/>
    <col min="513" max="513" width="7.42578125" customWidth="1"/>
    <col min="514" max="514" width="41.7109375" customWidth="1"/>
    <col min="515" max="515" width="13.42578125" customWidth="1"/>
    <col min="516" max="518" width="4.7109375" customWidth="1"/>
    <col min="519" max="519" width="17.28515625" customWidth="1"/>
    <col min="520" max="520" width="8.140625" customWidth="1"/>
    <col min="521" max="521" width="17.28515625" customWidth="1"/>
    <col min="522" max="522" width="8.140625" customWidth="1"/>
    <col min="523" max="523" width="17.28515625" customWidth="1"/>
    <col min="524" max="524" width="8.140625" customWidth="1"/>
    <col min="525" max="525" width="17.28515625" customWidth="1"/>
    <col min="526" max="526" width="8.140625" customWidth="1"/>
    <col min="527" max="527" width="17.28515625" customWidth="1"/>
    <col min="528" max="528" width="8.140625" customWidth="1"/>
    <col min="769" max="769" width="7.42578125" customWidth="1"/>
    <col min="770" max="770" width="41.7109375" customWidth="1"/>
    <col min="771" max="771" width="13.42578125" customWidth="1"/>
    <col min="772" max="774" width="4.7109375" customWidth="1"/>
    <col min="775" max="775" width="17.28515625" customWidth="1"/>
    <col min="776" max="776" width="8.140625" customWidth="1"/>
    <col min="777" max="777" width="17.28515625" customWidth="1"/>
    <col min="778" max="778" width="8.140625" customWidth="1"/>
    <col min="779" max="779" width="17.28515625" customWidth="1"/>
    <col min="780" max="780" width="8.140625" customWidth="1"/>
    <col min="781" max="781" width="17.28515625" customWidth="1"/>
    <col min="782" max="782" width="8.140625" customWidth="1"/>
    <col min="783" max="783" width="17.28515625" customWidth="1"/>
    <col min="784" max="784" width="8.140625" customWidth="1"/>
    <col min="1025" max="1025" width="7.42578125" customWidth="1"/>
    <col min="1026" max="1026" width="41.7109375" customWidth="1"/>
    <col min="1027" max="1027" width="13.42578125" customWidth="1"/>
    <col min="1028" max="1030" width="4.7109375" customWidth="1"/>
    <col min="1031" max="1031" width="17.28515625" customWidth="1"/>
    <col min="1032" max="1032" width="8.140625" customWidth="1"/>
    <col min="1033" max="1033" width="17.28515625" customWidth="1"/>
    <col min="1034" max="1034" width="8.140625" customWidth="1"/>
    <col min="1035" max="1035" width="17.28515625" customWidth="1"/>
    <col min="1036" max="1036" width="8.140625" customWidth="1"/>
    <col min="1037" max="1037" width="17.28515625" customWidth="1"/>
    <col min="1038" max="1038" width="8.140625" customWidth="1"/>
    <col min="1039" max="1039" width="17.28515625" customWidth="1"/>
    <col min="1040" max="1040" width="8.140625" customWidth="1"/>
    <col min="1281" max="1281" width="7.42578125" customWidth="1"/>
    <col min="1282" max="1282" width="41.7109375" customWidth="1"/>
    <col min="1283" max="1283" width="13.42578125" customWidth="1"/>
    <col min="1284" max="1286" width="4.7109375" customWidth="1"/>
    <col min="1287" max="1287" width="17.28515625" customWidth="1"/>
    <col min="1288" max="1288" width="8.140625" customWidth="1"/>
    <col min="1289" max="1289" width="17.28515625" customWidth="1"/>
    <col min="1290" max="1290" width="8.140625" customWidth="1"/>
    <col min="1291" max="1291" width="17.28515625" customWidth="1"/>
    <col min="1292" max="1292" width="8.140625" customWidth="1"/>
    <col min="1293" max="1293" width="17.28515625" customWidth="1"/>
    <col min="1294" max="1294" width="8.140625" customWidth="1"/>
    <col min="1295" max="1295" width="17.28515625" customWidth="1"/>
    <col min="1296" max="1296" width="8.140625" customWidth="1"/>
    <col min="1537" max="1537" width="7.42578125" customWidth="1"/>
    <col min="1538" max="1538" width="41.7109375" customWidth="1"/>
    <col min="1539" max="1539" width="13.42578125" customWidth="1"/>
    <col min="1540" max="1542" width="4.7109375" customWidth="1"/>
    <col min="1543" max="1543" width="17.28515625" customWidth="1"/>
    <col min="1544" max="1544" width="8.140625" customWidth="1"/>
    <col min="1545" max="1545" width="17.28515625" customWidth="1"/>
    <col min="1546" max="1546" width="8.140625" customWidth="1"/>
    <col min="1547" max="1547" width="17.28515625" customWidth="1"/>
    <col min="1548" max="1548" width="8.140625" customWidth="1"/>
    <col min="1549" max="1549" width="17.28515625" customWidth="1"/>
    <col min="1550" max="1550" width="8.140625" customWidth="1"/>
    <col min="1551" max="1551" width="17.28515625" customWidth="1"/>
    <col min="1552" max="1552" width="8.140625" customWidth="1"/>
    <col min="1793" max="1793" width="7.42578125" customWidth="1"/>
    <col min="1794" max="1794" width="41.7109375" customWidth="1"/>
    <col min="1795" max="1795" width="13.42578125" customWidth="1"/>
    <col min="1796" max="1798" width="4.7109375" customWidth="1"/>
    <col min="1799" max="1799" width="17.28515625" customWidth="1"/>
    <col min="1800" max="1800" width="8.140625" customWidth="1"/>
    <col min="1801" max="1801" width="17.28515625" customWidth="1"/>
    <col min="1802" max="1802" width="8.140625" customWidth="1"/>
    <col min="1803" max="1803" width="17.28515625" customWidth="1"/>
    <col min="1804" max="1804" width="8.140625" customWidth="1"/>
    <col min="1805" max="1805" width="17.28515625" customWidth="1"/>
    <col min="1806" max="1806" width="8.140625" customWidth="1"/>
    <col min="1807" max="1807" width="17.28515625" customWidth="1"/>
    <col min="1808" max="1808" width="8.140625" customWidth="1"/>
    <col min="2049" max="2049" width="7.42578125" customWidth="1"/>
    <col min="2050" max="2050" width="41.7109375" customWidth="1"/>
    <col min="2051" max="2051" width="13.42578125" customWidth="1"/>
    <col min="2052" max="2054" width="4.7109375" customWidth="1"/>
    <col min="2055" max="2055" width="17.28515625" customWidth="1"/>
    <col min="2056" max="2056" width="8.140625" customWidth="1"/>
    <col min="2057" max="2057" width="17.28515625" customWidth="1"/>
    <col min="2058" max="2058" width="8.140625" customWidth="1"/>
    <col min="2059" max="2059" width="17.28515625" customWidth="1"/>
    <col min="2060" max="2060" width="8.140625" customWidth="1"/>
    <col min="2061" max="2061" width="17.28515625" customWidth="1"/>
    <col min="2062" max="2062" width="8.140625" customWidth="1"/>
    <col min="2063" max="2063" width="17.28515625" customWidth="1"/>
    <col min="2064" max="2064" width="8.140625" customWidth="1"/>
    <col min="2305" max="2305" width="7.42578125" customWidth="1"/>
    <col min="2306" max="2306" width="41.7109375" customWidth="1"/>
    <col min="2307" max="2307" width="13.42578125" customWidth="1"/>
    <col min="2308" max="2310" width="4.7109375" customWidth="1"/>
    <col min="2311" max="2311" width="17.28515625" customWidth="1"/>
    <col min="2312" max="2312" width="8.140625" customWidth="1"/>
    <col min="2313" max="2313" width="17.28515625" customWidth="1"/>
    <col min="2314" max="2314" width="8.140625" customWidth="1"/>
    <col min="2315" max="2315" width="17.28515625" customWidth="1"/>
    <col min="2316" max="2316" width="8.140625" customWidth="1"/>
    <col min="2317" max="2317" width="17.28515625" customWidth="1"/>
    <col min="2318" max="2318" width="8.140625" customWidth="1"/>
    <col min="2319" max="2319" width="17.28515625" customWidth="1"/>
    <col min="2320" max="2320" width="8.140625" customWidth="1"/>
    <col min="2561" max="2561" width="7.42578125" customWidth="1"/>
    <col min="2562" max="2562" width="41.7109375" customWidth="1"/>
    <col min="2563" max="2563" width="13.42578125" customWidth="1"/>
    <col min="2564" max="2566" width="4.7109375" customWidth="1"/>
    <col min="2567" max="2567" width="17.28515625" customWidth="1"/>
    <col min="2568" max="2568" width="8.140625" customWidth="1"/>
    <col min="2569" max="2569" width="17.28515625" customWidth="1"/>
    <col min="2570" max="2570" width="8.140625" customWidth="1"/>
    <col min="2571" max="2571" width="17.28515625" customWidth="1"/>
    <col min="2572" max="2572" width="8.140625" customWidth="1"/>
    <col min="2573" max="2573" width="17.28515625" customWidth="1"/>
    <col min="2574" max="2574" width="8.140625" customWidth="1"/>
    <col min="2575" max="2575" width="17.28515625" customWidth="1"/>
    <col min="2576" max="2576" width="8.140625" customWidth="1"/>
    <col min="2817" max="2817" width="7.42578125" customWidth="1"/>
    <col min="2818" max="2818" width="41.7109375" customWidth="1"/>
    <col min="2819" max="2819" width="13.42578125" customWidth="1"/>
    <col min="2820" max="2822" width="4.7109375" customWidth="1"/>
    <col min="2823" max="2823" width="17.28515625" customWidth="1"/>
    <col min="2824" max="2824" width="8.140625" customWidth="1"/>
    <col min="2825" max="2825" width="17.28515625" customWidth="1"/>
    <col min="2826" max="2826" width="8.140625" customWidth="1"/>
    <col min="2827" max="2827" width="17.28515625" customWidth="1"/>
    <col min="2828" max="2828" width="8.140625" customWidth="1"/>
    <col min="2829" max="2829" width="17.28515625" customWidth="1"/>
    <col min="2830" max="2830" width="8.140625" customWidth="1"/>
    <col min="2831" max="2831" width="17.28515625" customWidth="1"/>
    <col min="2832" max="2832" width="8.140625" customWidth="1"/>
    <col min="3073" max="3073" width="7.42578125" customWidth="1"/>
    <col min="3074" max="3074" width="41.7109375" customWidth="1"/>
    <col min="3075" max="3075" width="13.42578125" customWidth="1"/>
    <col min="3076" max="3078" width="4.7109375" customWidth="1"/>
    <col min="3079" max="3079" width="17.28515625" customWidth="1"/>
    <col min="3080" max="3080" width="8.140625" customWidth="1"/>
    <col min="3081" max="3081" width="17.28515625" customWidth="1"/>
    <col min="3082" max="3082" width="8.140625" customWidth="1"/>
    <col min="3083" max="3083" width="17.28515625" customWidth="1"/>
    <col min="3084" max="3084" width="8.140625" customWidth="1"/>
    <col min="3085" max="3085" width="17.28515625" customWidth="1"/>
    <col min="3086" max="3086" width="8.140625" customWidth="1"/>
    <col min="3087" max="3087" width="17.28515625" customWidth="1"/>
    <col min="3088" max="3088" width="8.140625" customWidth="1"/>
    <col min="3329" max="3329" width="7.42578125" customWidth="1"/>
    <col min="3330" max="3330" width="41.7109375" customWidth="1"/>
    <col min="3331" max="3331" width="13.42578125" customWidth="1"/>
    <col min="3332" max="3334" width="4.7109375" customWidth="1"/>
    <col min="3335" max="3335" width="17.28515625" customWidth="1"/>
    <col min="3336" max="3336" width="8.140625" customWidth="1"/>
    <col min="3337" max="3337" width="17.28515625" customWidth="1"/>
    <col min="3338" max="3338" width="8.140625" customWidth="1"/>
    <col min="3339" max="3339" width="17.28515625" customWidth="1"/>
    <col min="3340" max="3340" width="8.140625" customWidth="1"/>
    <col min="3341" max="3341" width="17.28515625" customWidth="1"/>
    <col min="3342" max="3342" width="8.140625" customWidth="1"/>
    <col min="3343" max="3343" width="17.28515625" customWidth="1"/>
    <col min="3344" max="3344" width="8.140625" customWidth="1"/>
    <col min="3585" max="3585" width="7.42578125" customWidth="1"/>
    <col min="3586" max="3586" width="41.7109375" customWidth="1"/>
    <col min="3587" max="3587" width="13.42578125" customWidth="1"/>
    <col min="3588" max="3590" width="4.7109375" customWidth="1"/>
    <col min="3591" max="3591" width="17.28515625" customWidth="1"/>
    <col min="3592" max="3592" width="8.140625" customWidth="1"/>
    <col min="3593" max="3593" width="17.28515625" customWidth="1"/>
    <col min="3594" max="3594" width="8.140625" customWidth="1"/>
    <col min="3595" max="3595" width="17.28515625" customWidth="1"/>
    <col min="3596" max="3596" width="8.140625" customWidth="1"/>
    <col min="3597" max="3597" width="17.28515625" customWidth="1"/>
    <col min="3598" max="3598" width="8.140625" customWidth="1"/>
    <col min="3599" max="3599" width="17.28515625" customWidth="1"/>
    <col min="3600" max="3600" width="8.140625" customWidth="1"/>
    <col min="3841" max="3841" width="7.42578125" customWidth="1"/>
    <col min="3842" max="3842" width="41.7109375" customWidth="1"/>
    <col min="3843" max="3843" width="13.42578125" customWidth="1"/>
    <col min="3844" max="3846" width="4.7109375" customWidth="1"/>
    <col min="3847" max="3847" width="17.28515625" customWidth="1"/>
    <col min="3848" max="3848" width="8.140625" customWidth="1"/>
    <col min="3849" max="3849" width="17.28515625" customWidth="1"/>
    <col min="3850" max="3850" width="8.140625" customWidth="1"/>
    <col min="3851" max="3851" width="17.28515625" customWidth="1"/>
    <col min="3852" max="3852" width="8.140625" customWidth="1"/>
    <col min="3853" max="3853" width="17.28515625" customWidth="1"/>
    <col min="3854" max="3854" width="8.140625" customWidth="1"/>
    <col min="3855" max="3855" width="17.28515625" customWidth="1"/>
    <col min="3856" max="3856" width="8.140625" customWidth="1"/>
    <col min="4097" max="4097" width="7.42578125" customWidth="1"/>
    <col min="4098" max="4098" width="41.7109375" customWidth="1"/>
    <col min="4099" max="4099" width="13.42578125" customWidth="1"/>
    <col min="4100" max="4102" width="4.7109375" customWidth="1"/>
    <col min="4103" max="4103" width="17.28515625" customWidth="1"/>
    <col min="4104" max="4104" width="8.140625" customWidth="1"/>
    <col min="4105" max="4105" width="17.28515625" customWidth="1"/>
    <col min="4106" max="4106" width="8.140625" customWidth="1"/>
    <col min="4107" max="4107" width="17.28515625" customWidth="1"/>
    <col min="4108" max="4108" width="8.140625" customWidth="1"/>
    <col min="4109" max="4109" width="17.28515625" customWidth="1"/>
    <col min="4110" max="4110" width="8.140625" customWidth="1"/>
    <col min="4111" max="4111" width="17.28515625" customWidth="1"/>
    <col min="4112" max="4112" width="8.140625" customWidth="1"/>
    <col min="4353" max="4353" width="7.42578125" customWidth="1"/>
    <col min="4354" max="4354" width="41.7109375" customWidth="1"/>
    <col min="4355" max="4355" width="13.42578125" customWidth="1"/>
    <col min="4356" max="4358" width="4.7109375" customWidth="1"/>
    <col min="4359" max="4359" width="17.28515625" customWidth="1"/>
    <col min="4360" max="4360" width="8.140625" customWidth="1"/>
    <col min="4361" max="4361" width="17.28515625" customWidth="1"/>
    <col min="4362" max="4362" width="8.140625" customWidth="1"/>
    <col min="4363" max="4363" width="17.28515625" customWidth="1"/>
    <col min="4364" max="4364" width="8.140625" customWidth="1"/>
    <col min="4365" max="4365" width="17.28515625" customWidth="1"/>
    <col min="4366" max="4366" width="8.140625" customWidth="1"/>
    <col min="4367" max="4367" width="17.28515625" customWidth="1"/>
    <col min="4368" max="4368" width="8.140625" customWidth="1"/>
    <col min="4609" max="4609" width="7.42578125" customWidth="1"/>
    <col min="4610" max="4610" width="41.7109375" customWidth="1"/>
    <col min="4611" max="4611" width="13.42578125" customWidth="1"/>
    <col min="4612" max="4614" width="4.7109375" customWidth="1"/>
    <col min="4615" max="4615" width="17.28515625" customWidth="1"/>
    <col min="4616" max="4616" width="8.140625" customWidth="1"/>
    <col min="4617" max="4617" width="17.28515625" customWidth="1"/>
    <col min="4618" max="4618" width="8.140625" customWidth="1"/>
    <col min="4619" max="4619" width="17.28515625" customWidth="1"/>
    <col min="4620" max="4620" width="8.140625" customWidth="1"/>
    <col min="4621" max="4621" width="17.28515625" customWidth="1"/>
    <col min="4622" max="4622" width="8.140625" customWidth="1"/>
    <col min="4623" max="4623" width="17.28515625" customWidth="1"/>
    <col min="4624" max="4624" width="8.140625" customWidth="1"/>
    <col min="4865" max="4865" width="7.42578125" customWidth="1"/>
    <col min="4866" max="4866" width="41.7109375" customWidth="1"/>
    <col min="4867" max="4867" width="13.42578125" customWidth="1"/>
    <col min="4868" max="4870" width="4.7109375" customWidth="1"/>
    <col min="4871" max="4871" width="17.28515625" customWidth="1"/>
    <col min="4872" max="4872" width="8.140625" customWidth="1"/>
    <col min="4873" max="4873" width="17.28515625" customWidth="1"/>
    <col min="4874" max="4874" width="8.140625" customWidth="1"/>
    <col min="4875" max="4875" width="17.28515625" customWidth="1"/>
    <col min="4876" max="4876" width="8.140625" customWidth="1"/>
    <col min="4877" max="4877" width="17.28515625" customWidth="1"/>
    <col min="4878" max="4878" width="8.140625" customWidth="1"/>
    <col min="4879" max="4879" width="17.28515625" customWidth="1"/>
    <col min="4880" max="4880" width="8.140625" customWidth="1"/>
    <col min="5121" max="5121" width="7.42578125" customWidth="1"/>
    <col min="5122" max="5122" width="41.7109375" customWidth="1"/>
    <col min="5123" max="5123" width="13.42578125" customWidth="1"/>
    <col min="5124" max="5126" width="4.7109375" customWidth="1"/>
    <col min="5127" max="5127" width="17.28515625" customWidth="1"/>
    <col min="5128" max="5128" width="8.140625" customWidth="1"/>
    <col min="5129" max="5129" width="17.28515625" customWidth="1"/>
    <col min="5130" max="5130" width="8.140625" customWidth="1"/>
    <col min="5131" max="5131" width="17.28515625" customWidth="1"/>
    <col min="5132" max="5132" width="8.140625" customWidth="1"/>
    <col min="5133" max="5133" width="17.28515625" customWidth="1"/>
    <col min="5134" max="5134" width="8.140625" customWidth="1"/>
    <col min="5135" max="5135" width="17.28515625" customWidth="1"/>
    <col min="5136" max="5136" width="8.140625" customWidth="1"/>
    <col min="5377" max="5377" width="7.42578125" customWidth="1"/>
    <col min="5378" max="5378" width="41.7109375" customWidth="1"/>
    <col min="5379" max="5379" width="13.42578125" customWidth="1"/>
    <col min="5380" max="5382" width="4.7109375" customWidth="1"/>
    <col min="5383" max="5383" width="17.28515625" customWidth="1"/>
    <col min="5384" max="5384" width="8.140625" customWidth="1"/>
    <col min="5385" max="5385" width="17.28515625" customWidth="1"/>
    <col min="5386" max="5386" width="8.140625" customWidth="1"/>
    <col min="5387" max="5387" width="17.28515625" customWidth="1"/>
    <col min="5388" max="5388" width="8.140625" customWidth="1"/>
    <col min="5389" max="5389" width="17.28515625" customWidth="1"/>
    <col min="5390" max="5390" width="8.140625" customWidth="1"/>
    <col min="5391" max="5391" width="17.28515625" customWidth="1"/>
    <col min="5392" max="5392" width="8.140625" customWidth="1"/>
    <col min="5633" max="5633" width="7.42578125" customWidth="1"/>
    <col min="5634" max="5634" width="41.7109375" customWidth="1"/>
    <col min="5635" max="5635" width="13.42578125" customWidth="1"/>
    <col min="5636" max="5638" width="4.7109375" customWidth="1"/>
    <col min="5639" max="5639" width="17.28515625" customWidth="1"/>
    <col min="5640" max="5640" width="8.140625" customWidth="1"/>
    <col min="5641" max="5641" width="17.28515625" customWidth="1"/>
    <col min="5642" max="5642" width="8.140625" customWidth="1"/>
    <col min="5643" max="5643" width="17.28515625" customWidth="1"/>
    <col min="5644" max="5644" width="8.140625" customWidth="1"/>
    <col min="5645" max="5645" width="17.28515625" customWidth="1"/>
    <col min="5646" max="5646" width="8.140625" customWidth="1"/>
    <col min="5647" max="5647" width="17.28515625" customWidth="1"/>
    <col min="5648" max="5648" width="8.140625" customWidth="1"/>
    <col min="5889" max="5889" width="7.42578125" customWidth="1"/>
    <col min="5890" max="5890" width="41.7109375" customWidth="1"/>
    <col min="5891" max="5891" width="13.42578125" customWidth="1"/>
    <col min="5892" max="5894" width="4.7109375" customWidth="1"/>
    <col min="5895" max="5895" width="17.28515625" customWidth="1"/>
    <col min="5896" max="5896" width="8.140625" customWidth="1"/>
    <col min="5897" max="5897" width="17.28515625" customWidth="1"/>
    <col min="5898" max="5898" width="8.140625" customWidth="1"/>
    <col min="5899" max="5899" width="17.28515625" customWidth="1"/>
    <col min="5900" max="5900" width="8.140625" customWidth="1"/>
    <col min="5901" max="5901" width="17.28515625" customWidth="1"/>
    <col min="5902" max="5902" width="8.140625" customWidth="1"/>
    <col min="5903" max="5903" width="17.28515625" customWidth="1"/>
    <col min="5904" max="5904" width="8.140625" customWidth="1"/>
    <col min="6145" max="6145" width="7.42578125" customWidth="1"/>
    <col min="6146" max="6146" width="41.7109375" customWidth="1"/>
    <col min="6147" max="6147" width="13.42578125" customWidth="1"/>
    <col min="6148" max="6150" width="4.7109375" customWidth="1"/>
    <col min="6151" max="6151" width="17.28515625" customWidth="1"/>
    <col min="6152" max="6152" width="8.140625" customWidth="1"/>
    <col min="6153" max="6153" width="17.28515625" customWidth="1"/>
    <col min="6154" max="6154" width="8.140625" customWidth="1"/>
    <col min="6155" max="6155" width="17.28515625" customWidth="1"/>
    <col min="6156" max="6156" width="8.140625" customWidth="1"/>
    <col min="6157" max="6157" width="17.28515625" customWidth="1"/>
    <col min="6158" max="6158" width="8.140625" customWidth="1"/>
    <col min="6159" max="6159" width="17.28515625" customWidth="1"/>
    <col min="6160" max="6160" width="8.140625" customWidth="1"/>
    <col min="6401" max="6401" width="7.42578125" customWidth="1"/>
    <col min="6402" max="6402" width="41.7109375" customWidth="1"/>
    <col min="6403" max="6403" width="13.42578125" customWidth="1"/>
    <col min="6404" max="6406" width="4.7109375" customWidth="1"/>
    <col min="6407" max="6407" width="17.28515625" customWidth="1"/>
    <col min="6408" max="6408" width="8.140625" customWidth="1"/>
    <col min="6409" max="6409" width="17.28515625" customWidth="1"/>
    <col min="6410" max="6410" width="8.140625" customWidth="1"/>
    <col min="6411" max="6411" width="17.28515625" customWidth="1"/>
    <col min="6412" max="6412" width="8.140625" customWidth="1"/>
    <col min="6413" max="6413" width="17.28515625" customWidth="1"/>
    <col min="6414" max="6414" width="8.140625" customWidth="1"/>
    <col min="6415" max="6415" width="17.28515625" customWidth="1"/>
    <col min="6416" max="6416" width="8.140625" customWidth="1"/>
    <col min="6657" max="6657" width="7.42578125" customWidth="1"/>
    <col min="6658" max="6658" width="41.7109375" customWidth="1"/>
    <col min="6659" max="6659" width="13.42578125" customWidth="1"/>
    <col min="6660" max="6662" width="4.7109375" customWidth="1"/>
    <col min="6663" max="6663" width="17.28515625" customWidth="1"/>
    <col min="6664" max="6664" width="8.140625" customWidth="1"/>
    <col min="6665" max="6665" width="17.28515625" customWidth="1"/>
    <col min="6666" max="6666" width="8.140625" customWidth="1"/>
    <col min="6667" max="6667" width="17.28515625" customWidth="1"/>
    <col min="6668" max="6668" width="8.140625" customWidth="1"/>
    <col min="6669" max="6669" width="17.28515625" customWidth="1"/>
    <col min="6670" max="6670" width="8.140625" customWidth="1"/>
    <col min="6671" max="6671" width="17.28515625" customWidth="1"/>
    <col min="6672" max="6672" width="8.140625" customWidth="1"/>
    <col min="6913" max="6913" width="7.42578125" customWidth="1"/>
    <col min="6914" max="6914" width="41.7109375" customWidth="1"/>
    <col min="6915" max="6915" width="13.42578125" customWidth="1"/>
    <col min="6916" max="6918" width="4.7109375" customWidth="1"/>
    <col min="6919" max="6919" width="17.28515625" customWidth="1"/>
    <col min="6920" max="6920" width="8.140625" customWidth="1"/>
    <col min="6921" max="6921" width="17.28515625" customWidth="1"/>
    <col min="6922" max="6922" width="8.140625" customWidth="1"/>
    <col min="6923" max="6923" width="17.28515625" customWidth="1"/>
    <col min="6924" max="6924" width="8.140625" customWidth="1"/>
    <col min="6925" max="6925" width="17.28515625" customWidth="1"/>
    <col min="6926" max="6926" width="8.140625" customWidth="1"/>
    <col min="6927" max="6927" width="17.28515625" customWidth="1"/>
    <col min="6928" max="6928" width="8.140625" customWidth="1"/>
    <col min="7169" max="7169" width="7.42578125" customWidth="1"/>
    <col min="7170" max="7170" width="41.7109375" customWidth="1"/>
    <col min="7171" max="7171" width="13.42578125" customWidth="1"/>
    <col min="7172" max="7174" width="4.7109375" customWidth="1"/>
    <col min="7175" max="7175" width="17.28515625" customWidth="1"/>
    <col min="7176" max="7176" width="8.140625" customWidth="1"/>
    <col min="7177" max="7177" width="17.28515625" customWidth="1"/>
    <col min="7178" max="7178" width="8.140625" customWidth="1"/>
    <col min="7179" max="7179" width="17.28515625" customWidth="1"/>
    <col min="7180" max="7180" width="8.140625" customWidth="1"/>
    <col min="7181" max="7181" width="17.28515625" customWidth="1"/>
    <col min="7182" max="7182" width="8.140625" customWidth="1"/>
    <col min="7183" max="7183" width="17.28515625" customWidth="1"/>
    <col min="7184" max="7184" width="8.140625" customWidth="1"/>
    <col min="7425" max="7425" width="7.42578125" customWidth="1"/>
    <col min="7426" max="7426" width="41.7109375" customWidth="1"/>
    <col min="7427" max="7427" width="13.42578125" customWidth="1"/>
    <col min="7428" max="7430" width="4.7109375" customWidth="1"/>
    <col min="7431" max="7431" width="17.28515625" customWidth="1"/>
    <col min="7432" max="7432" width="8.140625" customWidth="1"/>
    <col min="7433" max="7433" width="17.28515625" customWidth="1"/>
    <col min="7434" max="7434" width="8.140625" customWidth="1"/>
    <col min="7435" max="7435" width="17.28515625" customWidth="1"/>
    <col min="7436" max="7436" width="8.140625" customWidth="1"/>
    <col min="7437" max="7437" width="17.28515625" customWidth="1"/>
    <col min="7438" max="7438" width="8.140625" customWidth="1"/>
    <col min="7439" max="7439" width="17.28515625" customWidth="1"/>
    <col min="7440" max="7440" width="8.140625" customWidth="1"/>
    <col min="7681" max="7681" width="7.42578125" customWidth="1"/>
    <col min="7682" max="7682" width="41.7109375" customWidth="1"/>
    <col min="7683" max="7683" width="13.42578125" customWidth="1"/>
    <col min="7684" max="7686" width="4.7109375" customWidth="1"/>
    <col min="7687" max="7687" width="17.28515625" customWidth="1"/>
    <col min="7688" max="7688" width="8.140625" customWidth="1"/>
    <col min="7689" max="7689" width="17.28515625" customWidth="1"/>
    <col min="7690" max="7690" width="8.140625" customWidth="1"/>
    <col min="7691" max="7691" width="17.28515625" customWidth="1"/>
    <col min="7692" max="7692" width="8.140625" customWidth="1"/>
    <col min="7693" max="7693" width="17.28515625" customWidth="1"/>
    <col min="7694" max="7694" width="8.140625" customWidth="1"/>
    <col min="7695" max="7695" width="17.28515625" customWidth="1"/>
    <col min="7696" max="7696" width="8.140625" customWidth="1"/>
    <col min="7937" max="7937" width="7.42578125" customWidth="1"/>
    <col min="7938" max="7938" width="41.7109375" customWidth="1"/>
    <col min="7939" max="7939" width="13.42578125" customWidth="1"/>
    <col min="7940" max="7942" width="4.7109375" customWidth="1"/>
    <col min="7943" max="7943" width="17.28515625" customWidth="1"/>
    <col min="7944" max="7944" width="8.140625" customWidth="1"/>
    <col min="7945" max="7945" width="17.28515625" customWidth="1"/>
    <col min="7946" max="7946" width="8.140625" customWidth="1"/>
    <col min="7947" max="7947" width="17.28515625" customWidth="1"/>
    <col min="7948" max="7948" width="8.140625" customWidth="1"/>
    <col min="7949" max="7949" width="17.28515625" customWidth="1"/>
    <col min="7950" max="7950" width="8.140625" customWidth="1"/>
    <col min="7951" max="7951" width="17.28515625" customWidth="1"/>
    <col min="7952" max="7952" width="8.140625" customWidth="1"/>
    <col min="8193" max="8193" width="7.42578125" customWidth="1"/>
    <col min="8194" max="8194" width="41.7109375" customWidth="1"/>
    <col min="8195" max="8195" width="13.42578125" customWidth="1"/>
    <col min="8196" max="8198" width="4.7109375" customWidth="1"/>
    <col min="8199" max="8199" width="17.28515625" customWidth="1"/>
    <col min="8200" max="8200" width="8.140625" customWidth="1"/>
    <col min="8201" max="8201" width="17.28515625" customWidth="1"/>
    <col min="8202" max="8202" width="8.140625" customWidth="1"/>
    <col min="8203" max="8203" width="17.28515625" customWidth="1"/>
    <col min="8204" max="8204" width="8.140625" customWidth="1"/>
    <col min="8205" max="8205" width="17.28515625" customWidth="1"/>
    <col min="8206" max="8206" width="8.140625" customWidth="1"/>
    <col min="8207" max="8207" width="17.28515625" customWidth="1"/>
    <col min="8208" max="8208" width="8.140625" customWidth="1"/>
    <col min="8449" max="8449" width="7.42578125" customWidth="1"/>
    <col min="8450" max="8450" width="41.7109375" customWidth="1"/>
    <col min="8451" max="8451" width="13.42578125" customWidth="1"/>
    <col min="8452" max="8454" width="4.7109375" customWidth="1"/>
    <col min="8455" max="8455" width="17.28515625" customWidth="1"/>
    <col min="8456" max="8456" width="8.140625" customWidth="1"/>
    <col min="8457" max="8457" width="17.28515625" customWidth="1"/>
    <col min="8458" max="8458" width="8.140625" customWidth="1"/>
    <col min="8459" max="8459" width="17.28515625" customWidth="1"/>
    <col min="8460" max="8460" width="8.140625" customWidth="1"/>
    <col min="8461" max="8461" width="17.28515625" customWidth="1"/>
    <col min="8462" max="8462" width="8.140625" customWidth="1"/>
    <col min="8463" max="8463" width="17.28515625" customWidth="1"/>
    <col min="8464" max="8464" width="8.140625" customWidth="1"/>
    <col min="8705" max="8705" width="7.42578125" customWidth="1"/>
    <col min="8706" max="8706" width="41.7109375" customWidth="1"/>
    <col min="8707" max="8707" width="13.42578125" customWidth="1"/>
    <col min="8708" max="8710" width="4.7109375" customWidth="1"/>
    <col min="8711" max="8711" width="17.28515625" customWidth="1"/>
    <col min="8712" max="8712" width="8.140625" customWidth="1"/>
    <col min="8713" max="8713" width="17.28515625" customWidth="1"/>
    <col min="8714" max="8714" width="8.140625" customWidth="1"/>
    <col min="8715" max="8715" width="17.28515625" customWidth="1"/>
    <col min="8716" max="8716" width="8.140625" customWidth="1"/>
    <col min="8717" max="8717" width="17.28515625" customWidth="1"/>
    <col min="8718" max="8718" width="8.140625" customWidth="1"/>
    <col min="8719" max="8719" width="17.28515625" customWidth="1"/>
    <col min="8720" max="8720" width="8.140625" customWidth="1"/>
    <col min="8961" max="8961" width="7.42578125" customWidth="1"/>
    <col min="8962" max="8962" width="41.7109375" customWidth="1"/>
    <col min="8963" max="8963" width="13.42578125" customWidth="1"/>
    <col min="8964" max="8966" width="4.7109375" customWidth="1"/>
    <col min="8967" max="8967" width="17.28515625" customWidth="1"/>
    <col min="8968" max="8968" width="8.140625" customWidth="1"/>
    <col min="8969" max="8969" width="17.28515625" customWidth="1"/>
    <col min="8970" max="8970" width="8.140625" customWidth="1"/>
    <col min="8971" max="8971" width="17.28515625" customWidth="1"/>
    <col min="8972" max="8972" width="8.140625" customWidth="1"/>
    <col min="8973" max="8973" width="17.28515625" customWidth="1"/>
    <col min="8974" max="8974" width="8.140625" customWidth="1"/>
    <col min="8975" max="8975" width="17.28515625" customWidth="1"/>
    <col min="8976" max="8976" width="8.140625" customWidth="1"/>
    <col min="9217" max="9217" width="7.42578125" customWidth="1"/>
    <col min="9218" max="9218" width="41.7109375" customWidth="1"/>
    <col min="9219" max="9219" width="13.42578125" customWidth="1"/>
    <col min="9220" max="9222" width="4.7109375" customWidth="1"/>
    <col min="9223" max="9223" width="17.28515625" customWidth="1"/>
    <col min="9224" max="9224" width="8.140625" customWidth="1"/>
    <col min="9225" max="9225" width="17.28515625" customWidth="1"/>
    <col min="9226" max="9226" width="8.140625" customWidth="1"/>
    <col min="9227" max="9227" width="17.28515625" customWidth="1"/>
    <col min="9228" max="9228" width="8.140625" customWidth="1"/>
    <col min="9229" max="9229" width="17.28515625" customWidth="1"/>
    <col min="9230" max="9230" width="8.140625" customWidth="1"/>
    <col min="9231" max="9231" width="17.28515625" customWidth="1"/>
    <col min="9232" max="9232" width="8.140625" customWidth="1"/>
    <col min="9473" max="9473" width="7.42578125" customWidth="1"/>
    <col min="9474" max="9474" width="41.7109375" customWidth="1"/>
    <col min="9475" max="9475" width="13.42578125" customWidth="1"/>
    <col min="9476" max="9478" width="4.7109375" customWidth="1"/>
    <col min="9479" max="9479" width="17.28515625" customWidth="1"/>
    <col min="9480" max="9480" width="8.140625" customWidth="1"/>
    <col min="9481" max="9481" width="17.28515625" customWidth="1"/>
    <col min="9482" max="9482" width="8.140625" customWidth="1"/>
    <col min="9483" max="9483" width="17.28515625" customWidth="1"/>
    <col min="9484" max="9484" width="8.140625" customWidth="1"/>
    <col min="9485" max="9485" width="17.28515625" customWidth="1"/>
    <col min="9486" max="9486" width="8.140625" customWidth="1"/>
    <col min="9487" max="9487" width="17.28515625" customWidth="1"/>
    <col min="9488" max="9488" width="8.140625" customWidth="1"/>
    <col min="9729" max="9729" width="7.42578125" customWidth="1"/>
    <col min="9730" max="9730" width="41.7109375" customWidth="1"/>
    <col min="9731" max="9731" width="13.42578125" customWidth="1"/>
    <col min="9732" max="9734" width="4.7109375" customWidth="1"/>
    <col min="9735" max="9735" width="17.28515625" customWidth="1"/>
    <col min="9736" max="9736" width="8.140625" customWidth="1"/>
    <col min="9737" max="9737" width="17.28515625" customWidth="1"/>
    <col min="9738" max="9738" width="8.140625" customWidth="1"/>
    <col min="9739" max="9739" width="17.28515625" customWidth="1"/>
    <col min="9740" max="9740" width="8.140625" customWidth="1"/>
    <col min="9741" max="9741" width="17.28515625" customWidth="1"/>
    <col min="9742" max="9742" width="8.140625" customWidth="1"/>
    <col min="9743" max="9743" width="17.28515625" customWidth="1"/>
    <col min="9744" max="9744" width="8.140625" customWidth="1"/>
    <col min="9985" max="9985" width="7.42578125" customWidth="1"/>
    <col min="9986" max="9986" width="41.7109375" customWidth="1"/>
    <col min="9987" max="9987" width="13.42578125" customWidth="1"/>
    <col min="9988" max="9990" width="4.7109375" customWidth="1"/>
    <col min="9991" max="9991" width="17.28515625" customWidth="1"/>
    <col min="9992" max="9992" width="8.140625" customWidth="1"/>
    <col min="9993" max="9993" width="17.28515625" customWidth="1"/>
    <col min="9994" max="9994" width="8.140625" customWidth="1"/>
    <col min="9995" max="9995" width="17.28515625" customWidth="1"/>
    <col min="9996" max="9996" width="8.140625" customWidth="1"/>
    <col min="9997" max="9997" width="17.28515625" customWidth="1"/>
    <col min="9998" max="9998" width="8.140625" customWidth="1"/>
    <col min="9999" max="9999" width="17.28515625" customWidth="1"/>
    <col min="10000" max="10000" width="8.140625" customWidth="1"/>
    <col min="10241" max="10241" width="7.42578125" customWidth="1"/>
    <col min="10242" max="10242" width="41.7109375" customWidth="1"/>
    <col min="10243" max="10243" width="13.42578125" customWidth="1"/>
    <col min="10244" max="10246" width="4.7109375" customWidth="1"/>
    <col min="10247" max="10247" width="17.28515625" customWidth="1"/>
    <col min="10248" max="10248" width="8.140625" customWidth="1"/>
    <col min="10249" max="10249" width="17.28515625" customWidth="1"/>
    <col min="10250" max="10250" width="8.140625" customWidth="1"/>
    <col min="10251" max="10251" width="17.28515625" customWidth="1"/>
    <col min="10252" max="10252" width="8.140625" customWidth="1"/>
    <col min="10253" max="10253" width="17.28515625" customWidth="1"/>
    <col min="10254" max="10254" width="8.140625" customWidth="1"/>
    <col min="10255" max="10255" width="17.28515625" customWidth="1"/>
    <col min="10256" max="10256" width="8.140625" customWidth="1"/>
    <col min="10497" max="10497" width="7.42578125" customWidth="1"/>
    <col min="10498" max="10498" width="41.7109375" customWidth="1"/>
    <col min="10499" max="10499" width="13.42578125" customWidth="1"/>
    <col min="10500" max="10502" width="4.7109375" customWidth="1"/>
    <col min="10503" max="10503" width="17.28515625" customWidth="1"/>
    <col min="10504" max="10504" width="8.140625" customWidth="1"/>
    <col min="10505" max="10505" width="17.28515625" customWidth="1"/>
    <col min="10506" max="10506" width="8.140625" customWidth="1"/>
    <col min="10507" max="10507" width="17.28515625" customWidth="1"/>
    <col min="10508" max="10508" width="8.140625" customWidth="1"/>
    <col min="10509" max="10509" width="17.28515625" customWidth="1"/>
    <col min="10510" max="10510" width="8.140625" customWidth="1"/>
    <col min="10511" max="10511" width="17.28515625" customWidth="1"/>
    <col min="10512" max="10512" width="8.140625" customWidth="1"/>
    <col min="10753" max="10753" width="7.42578125" customWidth="1"/>
    <col min="10754" max="10754" width="41.7109375" customWidth="1"/>
    <col min="10755" max="10755" width="13.42578125" customWidth="1"/>
    <col min="10756" max="10758" width="4.7109375" customWidth="1"/>
    <col min="10759" max="10759" width="17.28515625" customWidth="1"/>
    <col min="10760" max="10760" width="8.140625" customWidth="1"/>
    <col min="10761" max="10761" width="17.28515625" customWidth="1"/>
    <col min="10762" max="10762" width="8.140625" customWidth="1"/>
    <col min="10763" max="10763" width="17.28515625" customWidth="1"/>
    <col min="10764" max="10764" width="8.140625" customWidth="1"/>
    <col min="10765" max="10765" width="17.28515625" customWidth="1"/>
    <col min="10766" max="10766" width="8.140625" customWidth="1"/>
    <col min="10767" max="10767" width="17.28515625" customWidth="1"/>
    <col min="10768" max="10768" width="8.140625" customWidth="1"/>
    <col min="11009" max="11009" width="7.42578125" customWidth="1"/>
    <col min="11010" max="11010" width="41.7109375" customWidth="1"/>
    <col min="11011" max="11011" width="13.42578125" customWidth="1"/>
    <col min="11012" max="11014" width="4.7109375" customWidth="1"/>
    <col min="11015" max="11015" width="17.28515625" customWidth="1"/>
    <col min="11016" max="11016" width="8.140625" customWidth="1"/>
    <col min="11017" max="11017" width="17.28515625" customWidth="1"/>
    <col min="11018" max="11018" width="8.140625" customWidth="1"/>
    <col min="11019" max="11019" width="17.28515625" customWidth="1"/>
    <col min="11020" max="11020" width="8.140625" customWidth="1"/>
    <col min="11021" max="11021" width="17.28515625" customWidth="1"/>
    <col min="11022" max="11022" width="8.140625" customWidth="1"/>
    <col min="11023" max="11023" width="17.28515625" customWidth="1"/>
    <col min="11024" max="11024" width="8.140625" customWidth="1"/>
    <col min="11265" max="11265" width="7.42578125" customWidth="1"/>
    <col min="11266" max="11266" width="41.7109375" customWidth="1"/>
    <col min="11267" max="11267" width="13.42578125" customWidth="1"/>
    <col min="11268" max="11270" width="4.7109375" customWidth="1"/>
    <col min="11271" max="11271" width="17.28515625" customWidth="1"/>
    <col min="11272" max="11272" width="8.140625" customWidth="1"/>
    <col min="11273" max="11273" width="17.28515625" customWidth="1"/>
    <col min="11274" max="11274" width="8.140625" customWidth="1"/>
    <col min="11275" max="11275" width="17.28515625" customWidth="1"/>
    <col min="11276" max="11276" width="8.140625" customWidth="1"/>
    <col min="11277" max="11277" width="17.28515625" customWidth="1"/>
    <col min="11278" max="11278" width="8.140625" customWidth="1"/>
    <col min="11279" max="11279" width="17.28515625" customWidth="1"/>
    <col min="11280" max="11280" width="8.140625" customWidth="1"/>
    <col min="11521" max="11521" width="7.42578125" customWidth="1"/>
    <col min="11522" max="11522" width="41.7109375" customWidth="1"/>
    <col min="11523" max="11523" width="13.42578125" customWidth="1"/>
    <col min="11524" max="11526" width="4.7109375" customWidth="1"/>
    <col min="11527" max="11527" width="17.28515625" customWidth="1"/>
    <col min="11528" max="11528" width="8.140625" customWidth="1"/>
    <col min="11529" max="11529" width="17.28515625" customWidth="1"/>
    <col min="11530" max="11530" width="8.140625" customWidth="1"/>
    <col min="11531" max="11531" width="17.28515625" customWidth="1"/>
    <col min="11532" max="11532" width="8.140625" customWidth="1"/>
    <col min="11533" max="11533" width="17.28515625" customWidth="1"/>
    <col min="11534" max="11534" width="8.140625" customWidth="1"/>
    <col min="11535" max="11535" width="17.28515625" customWidth="1"/>
    <col min="11536" max="11536" width="8.140625" customWidth="1"/>
    <col min="11777" max="11777" width="7.42578125" customWidth="1"/>
    <col min="11778" max="11778" width="41.7109375" customWidth="1"/>
    <col min="11779" max="11779" width="13.42578125" customWidth="1"/>
    <col min="11780" max="11782" width="4.7109375" customWidth="1"/>
    <col min="11783" max="11783" width="17.28515625" customWidth="1"/>
    <col min="11784" max="11784" width="8.140625" customWidth="1"/>
    <col min="11785" max="11785" width="17.28515625" customWidth="1"/>
    <col min="11786" max="11786" width="8.140625" customWidth="1"/>
    <col min="11787" max="11787" width="17.28515625" customWidth="1"/>
    <col min="11788" max="11788" width="8.140625" customWidth="1"/>
    <col min="11789" max="11789" width="17.28515625" customWidth="1"/>
    <col min="11790" max="11790" width="8.140625" customWidth="1"/>
    <col min="11791" max="11791" width="17.28515625" customWidth="1"/>
    <col min="11792" max="11792" width="8.140625" customWidth="1"/>
    <col min="12033" max="12033" width="7.42578125" customWidth="1"/>
    <col min="12034" max="12034" width="41.7109375" customWidth="1"/>
    <col min="12035" max="12035" width="13.42578125" customWidth="1"/>
    <col min="12036" max="12038" width="4.7109375" customWidth="1"/>
    <col min="12039" max="12039" width="17.28515625" customWidth="1"/>
    <col min="12040" max="12040" width="8.140625" customWidth="1"/>
    <col min="12041" max="12041" width="17.28515625" customWidth="1"/>
    <col min="12042" max="12042" width="8.140625" customWidth="1"/>
    <col min="12043" max="12043" width="17.28515625" customWidth="1"/>
    <col min="12044" max="12044" width="8.140625" customWidth="1"/>
    <col min="12045" max="12045" width="17.28515625" customWidth="1"/>
    <col min="12046" max="12046" width="8.140625" customWidth="1"/>
    <col min="12047" max="12047" width="17.28515625" customWidth="1"/>
    <col min="12048" max="12048" width="8.140625" customWidth="1"/>
    <col min="12289" max="12289" width="7.42578125" customWidth="1"/>
    <col min="12290" max="12290" width="41.7109375" customWidth="1"/>
    <col min="12291" max="12291" width="13.42578125" customWidth="1"/>
    <col min="12292" max="12294" width="4.7109375" customWidth="1"/>
    <col min="12295" max="12295" width="17.28515625" customWidth="1"/>
    <col min="12296" max="12296" width="8.140625" customWidth="1"/>
    <col min="12297" max="12297" width="17.28515625" customWidth="1"/>
    <col min="12298" max="12298" width="8.140625" customWidth="1"/>
    <col min="12299" max="12299" width="17.28515625" customWidth="1"/>
    <col min="12300" max="12300" width="8.140625" customWidth="1"/>
    <col min="12301" max="12301" width="17.28515625" customWidth="1"/>
    <col min="12302" max="12302" width="8.140625" customWidth="1"/>
    <col min="12303" max="12303" width="17.28515625" customWidth="1"/>
    <col min="12304" max="12304" width="8.140625" customWidth="1"/>
    <col min="12545" max="12545" width="7.42578125" customWidth="1"/>
    <col min="12546" max="12546" width="41.7109375" customWidth="1"/>
    <col min="12547" max="12547" width="13.42578125" customWidth="1"/>
    <col min="12548" max="12550" width="4.7109375" customWidth="1"/>
    <col min="12551" max="12551" width="17.28515625" customWidth="1"/>
    <col min="12552" max="12552" width="8.140625" customWidth="1"/>
    <col min="12553" max="12553" width="17.28515625" customWidth="1"/>
    <col min="12554" max="12554" width="8.140625" customWidth="1"/>
    <col min="12555" max="12555" width="17.28515625" customWidth="1"/>
    <col min="12556" max="12556" width="8.140625" customWidth="1"/>
    <col min="12557" max="12557" width="17.28515625" customWidth="1"/>
    <col min="12558" max="12558" width="8.140625" customWidth="1"/>
    <col min="12559" max="12559" width="17.28515625" customWidth="1"/>
    <col min="12560" max="12560" width="8.140625" customWidth="1"/>
    <col min="12801" max="12801" width="7.42578125" customWidth="1"/>
    <col min="12802" max="12802" width="41.7109375" customWidth="1"/>
    <col min="12803" max="12803" width="13.42578125" customWidth="1"/>
    <col min="12804" max="12806" width="4.7109375" customWidth="1"/>
    <col min="12807" max="12807" width="17.28515625" customWidth="1"/>
    <col min="12808" max="12808" width="8.140625" customWidth="1"/>
    <col min="12809" max="12809" width="17.28515625" customWidth="1"/>
    <col min="12810" max="12810" width="8.140625" customWidth="1"/>
    <col min="12811" max="12811" width="17.28515625" customWidth="1"/>
    <col min="12812" max="12812" width="8.140625" customWidth="1"/>
    <col min="12813" max="12813" width="17.28515625" customWidth="1"/>
    <col min="12814" max="12814" width="8.140625" customWidth="1"/>
    <col min="12815" max="12815" width="17.28515625" customWidth="1"/>
    <col min="12816" max="12816" width="8.140625" customWidth="1"/>
    <col min="13057" max="13057" width="7.42578125" customWidth="1"/>
    <col min="13058" max="13058" width="41.7109375" customWidth="1"/>
    <col min="13059" max="13059" width="13.42578125" customWidth="1"/>
    <col min="13060" max="13062" width="4.7109375" customWidth="1"/>
    <col min="13063" max="13063" width="17.28515625" customWidth="1"/>
    <col min="13064" max="13064" width="8.140625" customWidth="1"/>
    <col min="13065" max="13065" width="17.28515625" customWidth="1"/>
    <col min="13066" max="13066" width="8.140625" customWidth="1"/>
    <col min="13067" max="13067" width="17.28515625" customWidth="1"/>
    <col min="13068" max="13068" width="8.140625" customWidth="1"/>
    <col min="13069" max="13069" width="17.28515625" customWidth="1"/>
    <col min="13070" max="13070" width="8.140625" customWidth="1"/>
    <col min="13071" max="13071" width="17.28515625" customWidth="1"/>
    <col min="13072" max="13072" width="8.140625" customWidth="1"/>
    <col min="13313" max="13313" width="7.42578125" customWidth="1"/>
    <col min="13314" max="13314" width="41.7109375" customWidth="1"/>
    <col min="13315" max="13315" width="13.42578125" customWidth="1"/>
    <col min="13316" max="13318" width="4.7109375" customWidth="1"/>
    <col min="13319" max="13319" width="17.28515625" customWidth="1"/>
    <col min="13320" max="13320" width="8.140625" customWidth="1"/>
    <col min="13321" max="13321" width="17.28515625" customWidth="1"/>
    <col min="13322" max="13322" width="8.140625" customWidth="1"/>
    <col min="13323" max="13323" width="17.28515625" customWidth="1"/>
    <col min="13324" max="13324" width="8.140625" customWidth="1"/>
    <col min="13325" max="13325" width="17.28515625" customWidth="1"/>
    <col min="13326" max="13326" width="8.140625" customWidth="1"/>
    <col min="13327" max="13327" width="17.28515625" customWidth="1"/>
    <col min="13328" max="13328" width="8.140625" customWidth="1"/>
    <col min="13569" max="13569" width="7.42578125" customWidth="1"/>
    <col min="13570" max="13570" width="41.7109375" customWidth="1"/>
    <col min="13571" max="13571" width="13.42578125" customWidth="1"/>
    <col min="13572" max="13574" width="4.7109375" customWidth="1"/>
    <col min="13575" max="13575" width="17.28515625" customWidth="1"/>
    <col min="13576" max="13576" width="8.140625" customWidth="1"/>
    <col min="13577" max="13577" width="17.28515625" customWidth="1"/>
    <col min="13578" max="13578" width="8.140625" customWidth="1"/>
    <col min="13579" max="13579" width="17.28515625" customWidth="1"/>
    <col min="13580" max="13580" width="8.140625" customWidth="1"/>
    <col min="13581" max="13581" width="17.28515625" customWidth="1"/>
    <col min="13582" max="13582" width="8.140625" customWidth="1"/>
    <col min="13583" max="13583" width="17.28515625" customWidth="1"/>
    <col min="13584" max="13584" width="8.140625" customWidth="1"/>
    <col min="13825" max="13825" width="7.42578125" customWidth="1"/>
    <col min="13826" max="13826" width="41.7109375" customWidth="1"/>
    <col min="13827" max="13827" width="13.42578125" customWidth="1"/>
    <col min="13828" max="13830" width="4.7109375" customWidth="1"/>
    <col min="13831" max="13831" width="17.28515625" customWidth="1"/>
    <col min="13832" max="13832" width="8.140625" customWidth="1"/>
    <col min="13833" max="13833" width="17.28515625" customWidth="1"/>
    <col min="13834" max="13834" width="8.140625" customWidth="1"/>
    <col min="13835" max="13835" width="17.28515625" customWidth="1"/>
    <col min="13836" max="13836" width="8.140625" customWidth="1"/>
    <col min="13837" max="13837" width="17.28515625" customWidth="1"/>
    <col min="13838" max="13838" width="8.140625" customWidth="1"/>
    <col min="13839" max="13839" width="17.28515625" customWidth="1"/>
    <col min="13840" max="13840" width="8.140625" customWidth="1"/>
    <col min="14081" max="14081" width="7.42578125" customWidth="1"/>
    <col min="14082" max="14082" width="41.7109375" customWidth="1"/>
    <col min="14083" max="14083" width="13.42578125" customWidth="1"/>
    <col min="14084" max="14086" width="4.7109375" customWidth="1"/>
    <col min="14087" max="14087" width="17.28515625" customWidth="1"/>
    <col min="14088" max="14088" width="8.140625" customWidth="1"/>
    <col min="14089" max="14089" width="17.28515625" customWidth="1"/>
    <col min="14090" max="14090" width="8.140625" customWidth="1"/>
    <col min="14091" max="14091" width="17.28515625" customWidth="1"/>
    <col min="14092" max="14092" width="8.140625" customWidth="1"/>
    <col min="14093" max="14093" width="17.28515625" customWidth="1"/>
    <col min="14094" max="14094" width="8.140625" customWidth="1"/>
    <col min="14095" max="14095" width="17.28515625" customWidth="1"/>
    <col min="14096" max="14096" width="8.140625" customWidth="1"/>
    <col min="14337" max="14337" width="7.42578125" customWidth="1"/>
    <col min="14338" max="14338" width="41.7109375" customWidth="1"/>
    <col min="14339" max="14339" width="13.42578125" customWidth="1"/>
    <col min="14340" max="14342" width="4.7109375" customWidth="1"/>
    <col min="14343" max="14343" width="17.28515625" customWidth="1"/>
    <col min="14344" max="14344" width="8.140625" customWidth="1"/>
    <col min="14345" max="14345" width="17.28515625" customWidth="1"/>
    <col min="14346" max="14346" width="8.140625" customWidth="1"/>
    <col min="14347" max="14347" width="17.28515625" customWidth="1"/>
    <col min="14348" max="14348" width="8.140625" customWidth="1"/>
    <col min="14349" max="14349" width="17.28515625" customWidth="1"/>
    <col min="14350" max="14350" width="8.140625" customWidth="1"/>
    <col min="14351" max="14351" width="17.28515625" customWidth="1"/>
    <col min="14352" max="14352" width="8.140625" customWidth="1"/>
    <col min="14593" max="14593" width="7.42578125" customWidth="1"/>
    <col min="14594" max="14594" width="41.7109375" customWidth="1"/>
    <col min="14595" max="14595" width="13.42578125" customWidth="1"/>
    <col min="14596" max="14598" width="4.7109375" customWidth="1"/>
    <col min="14599" max="14599" width="17.28515625" customWidth="1"/>
    <col min="14600" max="14600" width="8.140625" customWidth="1"/>
    <col min="14601" max="14601" width="17.28515625" customWidth="1"/>
    <col min="14602" max="14602" width="8.140625" customWidth="1"/>
    <col min="14603" max="14603" width="17.28515625" customWidth="1"/>
    <col min="14604" max="14604" width="8.140625" customWidth="1"/>
    <col min="14605" max="14605" width="17.28515625" customWidth="1"/>
    <col min="14606" max="14606" width="8.140625" customWidth="1"/>
    <col min="14607" max="14607" width="17.28515625" customWidth="1"/>
    <col min="14608" max="14608" width="8.140625" customWidth="1"/>
    <col min="14849" max="14849" width="7.42578125" customWidth="1"/>
    <col min="14850" max="14850" width="41.7109375" customWidth="1"/>
    <col min="14851" max="14851" width="13.42578125" customWidth="1"/>
    <col min="14852" max="14854" width="4.7109375" customWidth="1"/>
    <col min="14855" max="14855" width="17.28515625" customWidth="1"/>
    <col min="14856" max="14856" width="8.140625" customWidth="1"/>
    <col min="14857" max="14857" width="17.28515625" customWidth="1"/>
    <col min="14858" max="14858" width="8.140625" customWidth="1"/>
    <col min="14859" max="14859" width="17.28515625" customWidth="1"/>
    <col min="14860" max="14860" width="8.140625" customWidth="1"/>
    <col min="14861" max="14861" width="17.28515625" customWidth="1"/>
    <col min="14862" max="14862" width="8.140625" customWidth="1"/>
    <col min="14863" max="14863" width="17.28515625" customWidth="1"/>
    <col min="14864" max="14864" width="8.140625" customWidth="1"/>
    <col min="15105" max="15105" width="7.42578125" customWidth="1"/>
    <col min="15106" max="15106" width="41.7109375" customWidth="1"/>
    <col min="15107" max="15107" width="13.42578125" customWidth="1"/>
    <col min="15108" max="15110" width="4.7109375" customWidth="1"/>
    <col min="15111" max="15111" width="17.28515625" customWidth="1"/>
    <col min="15112" max="15112" width="8.140625" customWidth="1"/>
    <col min="15113" max="15113" width="17.28515625" customWidth="1"/>
    <col min="15114" max="15114" width="8.140625" customWidth="1"/>
    <col min="15115" max="15115" width="17.28515625" customWidth="1"/>
    <col min="15116" max="15116" width="8.140625" customWidth="1"/>
    <col min="15117" max="15117" width="17.28515625" customWidth="1"/>
    <col min="15118" max="15118" width="8.140625" customWidth="1"/>
    <col min="15119" max="15119" width="17.28515625" customWidth="1"/>
    <col min="15120" max="15120" width="8.140625" customWidth="1"/>
    <col min="15361" max="15361" width="7.42578125" customWidth="1"/>
    <col min="15362" max="15362" width="41.7109375" customWidth="1"/>
    <col min="15363" max="15363" width="13.42578125" customWidth="1"/>
    <col min="15364" max="15366" width="4.7109375" customWidth="1"/>
    <col min="15367" max="15367" width="17.28515625" customWidth="1"/>
    <col min="15368" max="15368" width="8.140625" customWidth="1"/>
    <col min="15369" max="15369" width="17.28515625" customWidth="1"/>
    <col min="15370" max="15370" width="8.140625" customWidth="1"/>
    <col min="15371" max="15371" width="17.28515625" customWidth="1"/>
    <col min="15372" max="15372" width="8.140625" customWidth="1"/>
    <col min="15373" max="15373" width="17.28515625" customWidth="1"/>
    <col min="15374" max="15374" width="8.140625" customWidth="1"/>
    <col min="15375" max="15375" width="17.28515625" customWidth="1"/>
    <col min="15376" max="15376" width="8.140625" customWidth="1"/>
    <col min="15617" max="15617" width="7.42578125" customWidth="1"/>
    <col min="15618" max="15618" width="41.7109375" customWidth="1"/>
    <col min="15619" max="15619" width="13.42578125" customWidth="1"/>
    <col min="15620" max="15622" width="4.7109375" customWidth="1"/>
    <col min="15623" max="15623" width="17.28515625" customWidth="1"/>
    <col min="15624" max="15624" width="8.140625" customWidth="1"/>
    <col min="15625" max="15625" width="17.28515625" customWidth="1"/>
    <col min="15626" max="15626" width="8.140625" customWidth="1"/>
    <col min="15627" max="15627" width="17.28515625" customWidth="1"/>
    <col min="15628" max="15628" width="8.140625" customWidth="1"/>
    <col min="15629" max="15629" width="17.28515625" customWidth="1"/>
    <col min="15630" max="15630" width="8.140625" customWidth="1"/>
    <col min="15631" max="15631" width="17.28515625" customWidth="1"/>
    <col min="15632" max="15632" width="8.140625" customWidth="1"/>
    <col min="15873" max="15873" width="7.42578125" customWidth="1"/>
    <col min="15874" max="15874" width="41.7109375" customWidth="1"/>
    <col min="15875" max="15875" width="13.42578125" customWidth="1"/>
    <col min="15876" max="15878" width="4.7109375" customWidth="1"/>
    <col min="15879" max="15879" width="17.28515625" customWidth="1"/>
    <col min="15880" max="15880" width="8.140625" customWidth="1"/>
    <col min="15881" max="15881" width="17.28515625" customWidth="1"/>
    <col min="15882" max="15882" width="8.140625" customWidth="1"/>
    <col min="15883" max="15883" width="17.28515625" customWidth="1"/>
    <col min="15884" max="15884" width="8.140625" customWidth="1"/>
    <col min="15885" max="15885" width="17.28515625" customWidth="1"/>
    <col min="15886" max="15886" width="8.140625" customWidth="1"/>
    <col min="15887" max="15887" width="17.28515625" customWidth="1"/>
    <col min="15888" max="15888" width="8.140625" customWidth="1"/>
    <col min="16129" max="16129" width="7.42578125" customWidth="1"/>
    <col min="16130" max="16130" width="41.7109375" customWidth="1"/>
    <col min="16131" max="16131" width="13.42578125" customWidth="1"/>
    <col min="16132" max="16134" width="4.7109375" customWidth="1"/>
    <col min="16135" max="16135" width="17.28515625" customWidth="1"/>
    <col min="16136" max="16136" width="8.140625" customWidth="1"/>
    <col min="16137" max="16137" width="17.28515625" customWidth="1"/>
    <col min="16138" max="16138" width="8.140625" customWidth="1"/>
    <col min="16139" max="16139" width="17.28515625" customWidth="1"/>
    <col min="16140" max="16140" width="8.140625" customWidth="1"/>
    <col min="16141" max="16141" width="17.28515625" customWidth="1"/>
    <col min="16142" max="16142" width="8.140625" customWidth="1"/>
    <col min="16143" max="16143" width="17.28515625" customWidth="1"/>
    <col min="16144" max="16144" width="8.140625" customWidth="1"/>
  </cols>
  <sheetData>
    <row r="1" spans="1:18" s="114" customFormat="1" ht="18" x14ac:dyDescent="0.25">
      <c r="A1" s="197" t="s">
        <v>125</v>
      </c>
      <c r="B1" s="197"/>
      <c r="C1" s="197"/>
      <c r="D1" s="197"/>
      <c r="E1" s="197"/>
      <c r="F1" s="197"/>
      <c r="G1" s="198" t="s">
        <v>101</v>
      </c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18" s="117" customFormat="1" ht="18" customHeight="1" x14ac:dyDescent="0.25">
      <c r="A2" s="115" t="s">
        <v>126</v>
      </c>
      <c r="B2" s="199"/>
      <c r="C2" s="199"/>
      <c r="D2" s="199"/>
      <c r="E2" s="116"/>
      <c r="F2" s="116"/>
      <c r="G2" s="198" t="s">
        <v>121</v>
      </c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s="117" customFormat="1" ht="18" customHeight="1" x14ac:dyDescent="0.25">
      <c r="A3" s="115" t="s">
        <v>127</v>
      </c>
      <c r="B3" s="200"/>
      <c r="C3" s="200"/>
      <c r="D3" s="200"/>
      <c r="E3" s="116"/>
      <c r="F3" s="116"/>
      <c r="G3" s="198" t="s">
        <v>120</v>
      </c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</row>
    <row r="4" spans="1:18" s="117" customFormat="1" ht="18" customHeight="1" x14ac:dyDescent="0.25">
      <c r="A4" s="115" t="s">
        <v>128</v>
      </c>
      <c r="B4" s="201"/>
      <c r="C4" s="200"/>
      <c r="D4" s="200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8" x14ac:dyDescent="0.25">
      <c r="I5" s="63"/>
      <c r="J5" s="63"/>
    </row>
    <row r="6" spans="1:18" s="122" customFormat="1" ht="28.5" customHeight="1" x14ac:dyDescent="0.25">
      <c r="A6" s="202" t="s">
        <v>102</v>
      </c>
      <c r="B6" s="204" t="s">
        <v>103</v>
      </c>
      <c r="C6" s="202" t="s">
        <v>104</v>
      </c>
      <c r="D6" s="206" t="s">
        <v>105</v>
      </c>
      <c r="E6" s="207"/>
      <c r="F6" s="207"/>
      <c r="G6" s="118"/>
      <c r="H6" s="119"/>
      <c r="I6" s="120"/>
      <c r="J6" s="120"/>
      <c r="K6" s="118"/>
      <c r="L6" s="119"/>
      <c r="M6" s="121"/>
      <c r="N6" s="121"/>
      <c r="O6" s="118"/>
      <c r="P6" s="119"/>
      <c r="Q6" s="118"/>
      <c r="R6" s="119"/>
    </row>
    <row r="7" spans="1:18" s="122" customFormat="1" x14ac:dyDescent="0.25">
      <c r="A7" s="203"/>
      <c r="B7" s="205"/>
      <c r="C7" s="203"/>
      <c r="D7" s="123" t="s">
        <v>106</v>
      </c>
      <c r="E7" s="123" t="s">
        <v>107</v>
      </c>
      <c r="F7" s="124" t="s">
        <v>108</v>
      </c>
      <c r="G7" s="125" t="s">
        <v>109</v>
      </c>
      <c r="H7" s="126" t="s">
        <v>110</v>
      </c>
      <c r="I7" s="127" t="s">
        <v>109</v>
      </c>
      <c r="J7" s="124" t="s">
        <v>110</v>
      </c>
      <c r="K7" s="125" t="s">
        <v>109</v>
      </c>
      <c r="L7" s="126" t="s">
        <v>110</v>
      </c>
      <c r="M7" s="128" t="s">
        <v>109</v>
      </c>
      <c r="N7" s="129" t="s">
        <v>110</v>
      </c>
      <c r="O7" s="125" t="s">
        <v>109</v>
      </c>
      <c r="P7" s="126" t="s">
        <v>110</v>
      </c>
      <c r="Q7" s="125" t="s">
        <v>109</v>
      </c>
      <c r="R7" s="126" t="s">
        <v>110</v>
      </c>
    </row>
    <row r="8" spans="1:18" s="132" customFormat="1" ht="21" customHeight="1" thickBot="1" x14ac:dyDescent="0.25">
      <c r="A8" s="144" t="s">
        <v>129</v>
      </c>
      <c r="B8" s="145"/>
      <c r="C8" s="145"/>
      <c r="D8" s="146">
        <f>COUNTA(D9:D1533)</f>
        <v>20</v>
      </c>
      <c r="E8" s="146">
        <f>COUNTA(E9:E1533)</f>
        <v>227</v>
      </c>
      <c r="F8" s="146">
        <f>COUNTA(F9:F1533)</f>
        <v>493</v>
      </c>
      <c r="G8" s="147"/>
      <c r="H8" s="148">
        <f>SUM(H9:H1533)</f>
        <v>7311</v>
      </c>
      <c r="I8" s="149"/>
      <c r="J8" s="148">
        <f>SUM(J9:J1533)</f>
        <v>11</v>
      </c>
      <c r="K8" s="147"/>
      <c r="L8" s="148">
        <f>SUM(L9:L1533)</f>
        <v>1</v>
      </c>
      <c r="M8" s="149"/>
      <c r="N8" s="148">
        <f>SUM(N9:N1533)</f>
        <v>7</v>
      </c>
      <c r="O8" s="130"/>
      <c r="P8" s="131">
        <f>SUM(P9:P1533)</f>
        <v>0</v>
      </c>
      <c r="Q8" s="130"/>
      <c r="R8" s="131">
        <f>SUM(R9:R1533)</f>
        <v>0</v>
      </c>
    </row>
    <row r="9" spans="1:18" s="133" customFormat="1" ht="15" customHeight="1" thickTop="1" x14ac:dyDescent="0.2">
      <c r="A9" s="134">
        <v>52.020099999999999</v>
      </c>
      <c r="B9" s="135" t="s">
        <v>136</v>
      </c>
      <c r="C9" s="134" t="s">
        <v>366</v>
      </c>
      <c r="D9" s="134"/>
      <c r="E9" s="134" t="s">
        <v>137</v>
      </c>
      <c r="F9" s="136"/>
      <c r="G9" s="137"/>
      <c r="H9" s="138">
        <v>3</v>
      </c>
      <c r="I9" s="139"/>
      <c r="J9" s="140"/>
      <c r="K9" s="137"/>
      <c r="L9" s="138"/>
      <c r="M9" s="141"/>
      <c r="N9" s="140"/>
      <c r="O9" s="137"/>
      <c r="P9" s="138"/>
      <c r="Q9" s="137"/>
      <c r="R9" s="138"/>
    </row>
    <row r="10" spans="1:18" s="133" customFormat="1" ht="15" customHeight="1" x14ac:dyDescent="0.2">
      <c r="A10" s="134">
        <v>52.020099999999999</v>
      </c>
      <c r="B10" s="135" t="s">
        <v>136</v>
      </c>
      <c r="C10" s="134" t="s">
        <v>366</v>
      </c>
      <c r="D10" s="134"/>
      <c r="E10" s="134" t="s">
        <v>137</v>
      </c>
      <c r="F10" s="136"/>
      <c r="G10" s="137"/>
      <c r="H10" s="138">
        <v>9</v>
      </c>
      <c r="I10" s="139"/>
      <c r="J10" s="140"/>
      <c r="K10" s="137"/>
      <c r="L10" s="138"/>
      <c r="M10" s="141"/>
      <c r="N10" s="140"/>
      <c r="O10" s="137"/>
      <c r="P10" s="138"/>
      <c r="Q10" s="137"/>
      <c r="R10" s="138"/>
    </row>
    <row r="11" spans="1:18" s="133" customFormat="1" ht="15" customHeight="1" x14ac:dyDescent="0.2">
      <c r="A11" s="134">
        <v>52.020099999999999</v>
      </c>
      <c r="B11" s="135" t="s">
        <v>136</v>
      </c>
      <c r="C11" s="134" t="s">
        <v>366</v>
      </c>
      <c r="D11" s="134"/>
      <c r="E11" s="134" t="s">
        <v>137</v>
      </c>
      <c r="F11" s="136"/>
      <c r="G11" s="137"/>
      <c r="H11" s="138">
        <v>3</v>
      </c>
      <c r="I11" s="139"/>
      <c r="J11" s="140"/>
      <c r="K11" s="137"/>
      <c r="L11" s="138"/>
      <c r="M11" s="141"/>
      <c r="N11" s="140"/>
      <c r="O11" s="137"/>
      <c r="P11" s="138"/>
      <c r="Q11" s="137"/>
      <c r="R11" s="138"/>
    </row>
    <row r="12" spans="1:18" s="133" customFormat="1" ht="15" customHeight="1" x14ac:dyDescent="0.2">
      <c r="A12" s="134">
        <v>52.020099999999999</v>
      </c>
      <c r="B12" s="135" t="s">
        <v>136</v>
      </c>
      <c r="C12" s="134" t="s">
        <v>366</v>
      </c>
      <c r="D12" s="134"/>
      <c r="E12" s="134" t="s">
        <v>137</v>
      </c>
      <c r="F12" s="136"/>
      <c r="G12" s="137"/>
      <c r="H12" s="138">
        <v>3</v>
      </c>
      <c r="I12" s="139"/>
      <c r="J12" s="140"/>
      <c r="K12" s="137"/>
      <c r="L12" s="138"/>
      <c r="M12" s="141"/>
      <c r="N12" s="140"/>
      <c r="O12" s="137"/>
      <c r="P12" s="138"/>
      <c r="Q12" s="137"/>
      <c r="R12" s="138"/>
    </row>
    <row r="13" spans="1:18" s="133" customFormat="1" ht="15" customHeight="1" x14ac:dyDescent="0.2">
      <c r="A13" s="134">
        <v>32.010100000000001</v>
      </c>
      <c r="B13" s="135" t="s">
        <v>138</v>
      </c>
      <c r="C13" s="134" t="s">
        <v>367</v>
      </c>
      <c r="D13" s="134"/>
      <c r="E13" s="134"/>
      <c r="F13" s="136" t="s">
        <v>137</v>
      </c>
      <c r="G13" s="137" t="s">
        <v>139</v>
      </c>
      <c r="H13" s="138">
        <v>6</v>
      </c>
      <c r="I13" s="139"/>
      <c r="J13" s="140"/>
      <c r="K13" s="137"/>
      <c r="L13" s="138"/>
      <c r="M13" s="141"/>
      <c r="N13" s="140"/>
      <c r="O13" s="137"/>
      <c r="P13" s="138"/>
      <c r="Q13" s="137"/>
      <c r="R13" s="138"/>
    </row>
    <row r="14" spans="1:18" s="133" customFormat="1" ht="15" customHeight="1" x14ac:dyDescent="0.2">
      <c r="A14" s="134">
        <v>32.010100000000001</v>
      </c>
      <c r="B14" s="135" t="s">
        <v>138</v>
      </c>
      <c r="C14" s="134" t="s">
        <v>367</v>
      </c>
      <c r="D14" s="134"/>
      <c r="E14" s="134"/>
      <c r="F14" s="136" t="s">
        <v>137</v>
      </c>
      <c r="G14" s="137" t="s">
        <v>139</v>
      </c>
      <c r="H14" s="138">
        <v>9</v>
      </c>
      <c r="I14" s="139"/>
      <c r="J14" s="140"/>
      <c r="K14" s="137"/>
      <c r="L14" s="138"/>
      <c r="M14" s="141"/>
      <c r="N14" s="140"/>
      <c r="O14" s="137"/>
      <c r="P14" s="138"/>
      <c r="Q14" s="137"/>
      <c r="R14" s="138"/>
    </row>
    <row r="15" spans="1:18" s="133" customFormat="1" ht="15" customHeight="1" x14ac:dyDescent="0.2">
      <c r="A15" s="134">
        <v>32.010100000000001</v>
      </c>
      <c r="B15" s="135" t="s">
        <v>140</v>
      </c>
      <c r="C15" s="134" t="s">
        <v>368</v>
      </c>
      <c r="D15" s="134"/>
      <c r="E15" s="134"/>
      <c r="F15" s="136" t="s">
        <v>137</v>
      </c>
      <c r="G15" s="137" t="s">
        <v>139</v>
      </c>
      <c r="H15" s="138">
        <v>10</v>
      </c>
      <c r="I15" s="139"/>
      <c r="J15" s="140"/>
      <c r="K15" s="137"/>
      <c r="L15" s="138"/>
      <c r="M15" s="141"/>
      <c r="N15" s="140"/>
      <c r="O15" s="137"/>
      <c r="P15" s="138"/>
      <c r="Q15" s="137"/>
      <c r="R15" s="138"/>
    </row>
    <row r="16" spans="1:18" s="133" customFormat="1" ht="15" customHeight="1" x14ac:dyDescent="0.2">
      <c r="A16" s="134">
        <v>1.0101</v>
      </c>
      <c r="B16" s="135" t="s">
        <v>141</v>
      </c>
      <c r="C16" s="134" t="s">
        <v>369</v>
      </c>
      <c r="D16" s="134"/>
      <c r="E16" s="134"/>
      <c r="F16" s="136" t="s">
        <v>137</v>
      </c>
      <c r="G16" s="137" t="s">
        <v>139</v>
      </c>
      <c r="H16" s="138">
        <v>6</v>
      </c>
      <c r="I16" s="139"/>
      <c r="J16" s="140"/>
      <c r="K16" s="137"/>
      <c r="L16" s="138"/>
      <c r="M16" s="141"/>
      <c r="N16" s="140"/>
      <c r="O16" s="137"/>
      <c r="P16" s="138"/>
      <c r="Q16" s="137"/>
      <c r="R16" s="138"/>
    </row>
    <row r="17" spans="1:18" s="133" customFormat="1" ht="15" customHeight="1" x14ac:dyDescent="0.2">
      <c r="A17" s="134">
        <v>1.0101</v>
      </c>
      <c r="B17" s="135" t="s">
        <v>141</v>
      </c>
      <c r="C17" s="134" t="s">
        <v>369</v>
      </c>
      <c r="D17" s="134"/>
      <c r="E17" s="134"/>
      <c r="F17" s="136" t="s">
        <v>137</v>
      </c>
      <c r="G17" s="137" t="s">
        <v>139</v>
      </c>
      <c r="H17" s="138">
        <v>10</v>
      </c>
      <c r="I17" s="139"/>
      <c r="J17" s="140"/>
      <c r="K17" s="137"/>
      <c r="L17" s="138"/>
      <c r="M17" s="141"/>
      <c r="N17" s="140"/>
      <c r="O17" s="137"/>
      <c r="P17" s="138"/>
      <c r="Q17" s="137"/>
      <c r="R17" s="138"/>
    </row>
    <row r="18" spans="1:18" s="133" customFormat="1" ht="15" customHeight="1" x14ac:dyDescent="0.2">
      <c r="A18" s="134">
        <v>1.0101</v>
      </c>
      <c r="B18" s="135" t="s">
        <v>142</v>
      </c>
      <c r="C18" s="134" t="s">
        <v>370</v>
      </c>
      <c r="D18" s="134"/>
      <c r="E18" s="134"/>
      <c r="F18" s="136" t="s">
        <v>137</v>
      </c>
      <c r="G18" s="137" t="s">
        <v>139</v>
      </c>
      <c r="H18" s="138">
        <v>14</v>
      </c>
      <c r="I18" s="139"/>
      <c r="J18" s="140"/>
      <c r="K18" s="137"/>
      <c r="L18" s="138"/>
      <c r="M18" s="141"/>
      <c r="N18" s="140"/>
      <c r="O18" s="137"/>
      <c r="P18" s="138"/>
      <c r="Q18" s="137"/>
      <c r="R18" s="138"/>
    </row>
    <row r="19" spans="1:18" s="133" customFormat="1" ht="15" customHeight="1" x14ac:dyDescent="0.2">
      <c r="A19" s="134">
        <v>1.0101</v>
      </c>
      <c r="B19" s="135" t="s">
        <v>143</v>
      </c>
      <c r="C19" s="134" t="s">
        <v>371</v>
      </c>
      <c r="D19" s="134"/>
      <c r="E19" s="134"/>
      <c r="F19" s="136" t="s">
        <v>137</v>
      </c>
      <c r="G19" s="137" t="s">
        <v>144</v>
      </c>
      <c r="H19" s="138">
        <v>2</v>
      </c>
      <c r="I19" s="139"/>
      <c r="J19" s="140"/>
      <c r="K19" s="137"/>
      <c r="L19" s="138"/>
      <c r="M19" s="141"/>
      <c r="N19" s="140"/>
      <c r="O19" s="137"/>
      <c r="P19" s="138"/>
      <c r="Q19" s="137"/>
      <c r="R19" s="138"/>
    </row>
    <row r="20" spans="1:18" s="133" customFormat="1" ht="15" customHeight="1" x14ac:dyDescent="0.2">
      <c r="A20" s="134">
        <v>1.0101</v>
      </c>
      <c r="B20" s="135" t="s">
        <v>143</v>
      </c>
      <c r="C20" s="134" t="s">
        <v>371</v>
      </c>
      <c r="D20" s="134"/>
      <c r="E20" s="134" t="s">
        <v>137</v>
      </c>
      <c r="F20" s="136"/>
      <c r="G20" s="137"/>
      <c r="H20" s="138">
        <v>6</v>
      </c>
      <c r="I20" s="139"/>
      <c r="J20" s="140"/>
      <c r="K20" s="137"/>
      <c r="L20" s="138"/>
      <c r="M20" s="141"/>
      <c r="N20" s="140"/>
      <c r="O20" s="137"/>
      <c r="P20" s="138"/>
      <c r="Q20" s="137"/>
      <c r="R20" s="138"/>
    </row>
    <row r="21" spans="1:18" s="133" customFormat="1" ht="15" customHeight="1" x14ac:dyDescent="0.2">
      <c r="A21" s="134">
        <v>1.0101</v>
      </c>
      <c r="B21" s="135" t="s">
        <v>143</v>
      </c>
      <c r="C21" s="134" t="s">
        <v>371</v>
      </c>
      <c r="D21" s="134"/>
      <c r="E21" s="134" t="s">
        <v>137</v>
      </c>
      <c r="F21" s="136"/>
      <c r="G21" s="137"/>
      <c r="H21" s="138">
        <v>19</v>
      </c>
      <c r="I21" s="139"/>
      <c r="J21" s="140"/>
      <c r="K21" s="137"/>
      <c r="L21" s="138"/>
      <c r="M21" s="141"/>
      <c r="N21" s="140"/>
      <c r="O21" s="137"/>
      <c r="P21" s="138"/>
      <c r="Q21" s="137"/>
      <c r="R21" s="138"/>
    </row>
    <row r="22" spans="1:18" s="133" customFormat="1" ht="15" customHeight="1" x14ac:dyDescent="0.2">
      <c r="A22" s="134">
        <v>1.0101</v>
      </c>
      <c r="B22" s="135" t="s">
        <v>143</v>
      </c>
      <c r="C22" s="134" t="s">
        <v>371</v>
      </c>
      <c r="D22" s="134"/>
      <c r="E22" s="134" t="s">
        <v>137</v>
      </c>
      <c r="F22" s="136"/>
      <c r="G22" s="137"/>
      <c r="H22" s="138">
        <v>6</v>
      </c>
      <c r="I22" s="139"/>
      <c r="J22" s="140"/>
      <c r="K22" s="137"/>
      <c r="L22" s="138"/>
      <c r="M22" s="141"/>
      <c r="N22" s="140"/>
      <c r="O22" s="137"/>
      <c r="P22" s="138"/>
      <c r="Q22" s="137"/>
      <c r="R22" s="138"/>
    </row>
    <row r="23" spans="1:18" s="133" customFormat="1" ht="15" customHeight="1" x14ac:dyDescent="0.2">
      <c r="A23" s="134">
        <v>1.0101</v>
      </c>
      <c r="B23" s="135" t="s">
        <v>143</v>
      </c>
      <c r="C23" s="134" t="s">
        <v>371</v>
      </c>
      <c r="D23" s="134"/>
      <c r="E23" s="134"/>
      <c r="F23" s="136" t="s">
        <v>137</v>
      </c>
      <c r="G23" s="137" t="s">
        <v>89</v>
      </c>
      <c r="H23" s="138">
        <v>7</v>
      </c>
      <c r="I23" s="139"/>
      <c r="J23" s="140"/>
      <c r="K23" s="137"/>
      <c r="L23" s="138"/>
      <c r="M23" s="141"/>
      <c r="N23" s="140"/>
      <c r="O23" s="137"/>
      <c r="P23" s="138"/>
      <c r="Q23" s="137"/>
      <c r="R23" s="138"/>
    </row>
    <row r="24" spans="1:18" s="133" customFormat="1" ht="15" customHeight="1" x14ac:dyDescent="0.2">
      <c r="A24" s="134">
        <v>1.0101</v>
      </c>
      <c r="B24" s="135" t="s">
        <v>143</v>
      </c>
      <c r="C24" s="134" t="s">
        <v>371</v>
      </c>
      <c r="D24" s="134"/>
      <c r="E24" s="134"/>
      <c r="F24" s="136" t="s">
        <v>137</v>
      </c>
      <c r="G24" s="137" t="s">
        <v>139</v>
      </c>
      <c r="H24" s="138">
        <v>7</v>
      </c>
      <c r="I24" s="139"/>
      <c r="J24" s="140"/>
      <c r="K24" s="137"/>
      <c r="L24" s="138"/>
      <c r="M24" s="141"/>
      <c r="N24" s="140"/>
      <c r="O24" s="137"/>
      <c r="P24" s="138"/>
      <c r="Q24" s="137"/>
      <c r="R24" s="138"/>
    </row>
    <row r="25" spans="1:18" s="133" customFormat="1" ht="15" customHeight="1" x14ac:dyDescent="0.2">
      <c r="A25" s="134">
        <v>1.0101</v>
      </c>
      <c r="B25" s="135" t="s">
        <v>145</v>
      </c>
      <c r="C25" s="134" t="s">
        <v>372</v>
      </c>
      <c r="D25" s="134"/>
      <c r="E25" s="134" t="s">
        <v>137</v>
      </c>
      <c r="F25" s="136"/>
      <c r="G25" s="137"/>
      <c r="H25" s="138">
        <v>13</v>
      </c>
      <c r="I25" s="139"/>
      <c r="J25" s="140"/>
      <c r="K25" s="137"/>
      <c r="L25" s="138"/>
      <c r="M25" s="141"/>
      <c r="N25" s="140"/>
      <c r="O25" s="137"/>
      <c r="P25" s="138"/>
      <c r="Q25" s="137"/>
      <c r="R25" s="138"/>
    </row>
    <row r="26" spans="1:18" s="133" customFormat="1" ht="15" customHeight="1" x14ac:dyDescent="0.2">
      <c r="A26" s="134">
        <v>1.0101</v>
      </c>
      <c r="B26" s="135" t="s">
        <v>145</v>
      </c>
      <c r="C26" s="134" t="s">
        <v>372</v>
      </c>
      <c r="D26" s="134"/>
      <c r="E26" s="134" t="s">
        <v>137</v>
      </c>
      <c r="F26" s="136"/>
      <c r="G26" s="137"/>
      <c r="H26" s="138">
        <v>16</v>
      </c>
      <c r="I26" s="139"/>
      <c r="J26" s="140"/>
      <c r="K26" s="137"/>
      <c r="L26" s="138"/>
      <c r="M26" s="141"/>
      <c r="N26" s="140"/>
      <c r="O26" s="137"/>
      <c r="P26" s="138"/>
      <c r="Q26" s="137"/>
      <c r="R26" s="138"/>
    </row>
    <row r="27" spans="1:18" s="133" customFormat="1" ht="15" customHeight="1" x14ac:dyDescent="0.2">
      <c r="A27" s="134">
        <v>1.0101</v>
      </c>
      <c r="B27" s="135" t="s">
        <v>145</v>
      </c>
      <c r="C27" s="134" t="s">
        <v>372</v>
      </c>
      <c r="D27" s="134"/>
      <c r="E27" s="134" t="s">
        <v>137</v>
      </c>
      <c r="F27" s="136"/>
      <c r="G27" s="137"/>
      <c r="H27" s="138">
        <v>13</v>
      </c>
      <c r="I27" s="139"/>
      <c r="J27" s="140"/>
      <c r="K27" s="137"/>
      <c r="L27" s="138"/>
      <c r="M27" s="141"/>
      <c r="N27" s="140"/>
      <c r="O27" s="137"/>
      <c r="P27" s="138"/>
      <c r="Q27" s="137"/>
      <c r="R27" s="138"/>
    </row>
    <row r="28" spans="1:18" s="133" customFormat="1" ht="15" customHeight="1" x14ac:dyDescent="0.2">
      <c r="A28" s="134">
        <v>1.0101</v>
      </c>
      <c r="B28" s="135" t="s">
        <v>145</v>
      </c>
      <c r="C28" s="134" t="s">
        <v>372</v>
      </c>
      <c r="D28" s="134"/>
      <c r="E28" s="134"/>
      <c r="F28" s="136" t="s">
        <v>137</v>
      </c>
      <c r="G28" s="137" t="s">
        <v>146</v>
      </c>
      <c r="H28" s="138">
        <v>4</v>
      </c>
      <c r="I28" s="139"/>
      <c r="J28" s="140"/>
      <c r="K28" s="137"/>
      <c r="L28" s="138"/>
      <c r="M28" s="141"/>
      <c r="N28" s="140"/>
      <c r="O28" s="137"/>
      <c r="P28" s="138"/>
      <c r="Q28" s="137"/>
      <c r="R28" s="138"/>
    </row>
    <row r="29" spans="1:18" s="133" customFormat="1" ht="15" customHeight="1" x14ac:dyDescent="0.2">
      <c r="A29" s="134">
        <v>1.0101</v>
      </c>
      <c r="B29" s="135" t="s">
        <v>147</v>
      </c>
      <c r="C29" s="134" t="s">
        <v>373</v>
      </c>
      <c r="D29" s="134"/>
      <c r="E29" s="134"/>
      <c r="F29" s="136" t="s">
        <v>137</v>
      </c>
      <c r="G29" s="137" t="s">
        <v>148</v>
      </c>
      <c r="H29" s="138">
        <v>8</v>
      </c>
      <c r="I29" s="139"/>
      <c r="J29" s="140"/>
      <c r="K29" s="137"/>
      <c r="L29" s="138"/>
      <c r="M29" s="141"/>
      <c r="N29" s="140"/>
      <c r="O29" s="137"/>
      <c r="P29" s="138"/>
      <c r="Q29" s="137"/>
      <c r="R29" s="138"/>
    </row>
    <row r="30" spans="1:18" s="133" customFormat="1" ht="15" customHeight="1" x14ac:dyDescent="0.2">
      <c r="A30" s="134">
        <v>1.0101</v>
      </c>
      <c r="B30" s="135" t="s">
        <v>147</v>
      </c>
      <c r="C30" s="134" t="s">
        <v>373</v>
      </c>
      <c r="D30" s="134"/>
      <c r="E30" s="134"/>
      <c r="F30" s="136" t="s">
        <v>137</v>
      </c>
      <c r="G30" s="137" t="s">
        <v>146</v>
      </c>
      <c r="H30" s="138">
        <v>8</v>
      </c>
      <c r="I30" s="139"/>
      <c r="J30" s="140"/>
      <c r="K30" s="137"/>
      <c r="L30" s="138"/>
      <c r="M30" s="141"/>
      <c r="N30" s="140"/>
      <c r="O30" s="137"/>
      <c r="P30" s="138"/>
      <c r="Q30" s="137"/>
      <c r="R30" s="138"/>
    </row>
    <row r="31" spans="1:18" s="133" customFormat="1" ht="15" customHeight="1" x14ac:dyDescent="0.2">
      <c r="A31" s="134">
        <v>1.0101</v>
      </c>
      <c r="B31" s="135" t="s">
        <v>147</v>
      </c>
      <c r="C31" s="134" t="s">
        <v>373</v>
      </c>
      <c r="D31" s="134"/>
      <c r="E31" s="134" t="s">
        <v>137</v>
      </c>
      <c r="F31" s="136"/>
      <c r="G31" s="137"/>
      <c r="H31" s="138">
        <v>15</v>
      </c>
      <c r="I31" s="139"/>
      <c r="J31" s="140"/>
      <c r="K31" s="137"/>
      <c r="L31" s="138"/>
      <c r="M31" s="141"/>
      <c r="N31" s="140"/>
      <c r="O31" s="137"/>
      <c r="P31" s="138"/>
      <c r="Q31" s="137"/>
      <c r="R31" s="138"/>
    </row>
    <row r="32" spans="1:18" s="133" customFormat="1" ht="15" customHeight="1" x14ac:dyDescent="0.2">
      <c r="A32" s="134">
        <v>1.0101</v>
      </c>
      <c r="B32" s="135" t="s">
        <v>147</v>
      </c>
      <c r="C32" s="134" t="s">
        <v>373</v>
      </c>
      <c r="D32" s="134"/>
      <c r="E32" s="134"/>
      <c r="F32" s="136" t="s">
        <v>137</v>
      </c>
      <c r="G32" s="137" t="s">
        <v>139</v>
      </c>
      <c r="H32" s="138">
        <v>11</v>
      </c>
      <c r="I32" s="139"/>
      <c r="J32" s="140"/>
      <c r="K32" s="137"/>
      <c r="L32" s="138"/>
      <c r="M32" s="141"/>
      <c r="N32" s="140"/>
      <c r="O32" s="137"/>
      <c r="P32" s="138"/>
      <c r="Q32" s="137"/>
      <c r="R32" s="138"/>
    </row>
    <row r="33" spans="1:18" s="133" customFormat="1" ht="15" customHeight="1" x14ac:dyDescent="0.2">
      <c r="A33" s="134">
        <v>1.0101</v>
      </c>
      <c r="B33" s="135" t="s">
        <v>149</v>
      </c>
      <c r="C33" s="134" t="s">
        <v>374</v>
      </c>
      <c r="D33" s="134"/>
      <c r="E33" s="134"/>
      <c r="F33" s="136" t="s">
        <v>137</v>
      </c>
      <c r="G33" s="137" t="s">
        <v>139</v>
      </c>
      <c r="H33" s="138">
        <v>11</v>
      </c>
      <c r="I33" s="139"/>
      <c r="J33" s="140"/>
      <c r="K33" s="137"/>
      <c r="L33" s="138"/>
      <c r="M33" s="141"/>
      <c r="N33" s="140"/>
      <c r="O33" s="137"/>
      <c r="P33" s="138"/>
      <c r="Q33" s="137"/>
      <c r="R33" s="138"/>
    </row>
    <row r="34" spans="1:18" s="133" customFormat="1" ht="15" customHeight="1" x14ac:dyDescent="0.2">
      <c r="A34" s="134">
        <v>1.0101</v>
      </c>
      <c r="B34" s="135" t="s">
        <v>150</v>
      </c>
      <c r="C34" s="134" t="s">
        <v>375</v>
      </c>
      <c r="D34" s="134"/>
      <c r="E34" s="134" t="s">
        <v>137</v>
      </c>
      <c r="F34" s="136"/>
      <c r="G34" s="137"/>
      <c r="H34" s="138">
        <v>9</v>
      </c>
      <c r="I34" s="139"/>
      <c r="J34" s="140"/>
      <c r="K34" s="137"/>
      <c r="L34" s="138"/>
      <c r="M34" s="141"/>
      <c r="N34" s="140"/>
      <c r="O34" s="137"/>
      <c r="P34" s="138"/>
      <c r="Q34" s="137"/>
      <c r="R34" s="138"/>
    </row>
    <row r="35" spans="1:18" s="133" customFormat="1" ht="15" customHeight="1" x14ac:dyDescent="0.2">
      <c r="A35" s="134">
        <v>1.0101</v>
      </c>
      <c r="B35" s="135" t="s">
        <v>150</v>
      </c>
      <c r="C35" s="134" t="s">
        <v>375</v>
      </c>
      <c r="D35" s="134"/>
      <c r="E35" s="134"/>
      <c r="F35" s="136" t="s">
        <v>137</v>
      </c>
      <c r="G35" s="137" t="s">
        <v>146</v>
      </c>
      <c r="H35" s="138">
        <v>7</v>
      </c>
      <c r="I35" s="139"/>
      <c r="J35" s="140"/>
      <c r="K35" s="137"/>
      <c r="L35" s="138"/>
      <c r="M35" s="141"/>
      <c r="N35" s="140"/>
      <c r="O35" s="137"/>
      <c r="P35" s="138"/>
      <c r="Q35" s="137"/>
      <c r="R35" s="138"/>
    </row>
    <row r="36" spans="1:18" s="133" customFormat="1" ht="15" customHeight="1" x14ac:dyDescent="0.2">
      <c r="A36" s="134">
        <v>1.0101</v>
      </c>
      <c r="B36" s="135" t="s">
        <v>151</v>
      </c>
      <c r="C36" s="134" t="s">
        <v>376</v>
      </c>
      <c r="D36" s="134"/>
      <c r="E36" s="134"/>
      <c r="F36" s="136" t="s">
        <v>137</v>
      </c>
      <c r="G36" s="137" t="s">
        <v>144</v>
      </c>
      <c r="H36" s="138">
        <v>1</v>
      </c>
      <c r="I36" s="139"/>
      <c r="J36" s="140"/>
      <c r="K36" s="137"/>
      <c r="L36" s="138"/>
      <c r="M36" s="141"/>
      <c r="N36" s="140"/>
      <c r="O36" s="137"/>
      <c r="P36" s="138"/>
      <c r="Q36" s="137"/>
      <c r="R36" s="138"/>
    </row>
    <row r="37" spans="1:18" s="133" customFormat="1" ht="15" customHeight="1" x14ac:dyDescent="0.2">
      <c r="A37" s="134">
        <v>1.0101</v>
      </c>
      <c r="B37" s="135" t="s">
        <v>151</v>
      </c>
      <c r="C37" s="134" t="s">
        <v>376</v>
      </c>
      <c r="D37" s="134"/>
      <c r="E37" s="134" t="s">
        <v>137</v>
      </c>
      <c r="F37" s="136"/>
      <c r="G37" s="137"/>
      <c r="H37" s="138">
        <v>15</v>
      </c>
      <c r="I37" s="139"/>
      <c r="J37" s="140"/>
      <c r="K37" s="137"/>
      <c r="L37" s="138"/>
      <c r="M37" s="141"/>
      <c r="N37" s="140"/>
      <c r="O37" s="137"/>
      <c r="P37" s="138"/>
      <c r="Q37" s="137"/>
      <c r="R37" s="138"/>
    </row>
    <row r="38" spans="1:18" s="133" customFormat="1" ht="15" customHeight="1" x14ac:dyDescent="0.2">
      <c r="A38" s="134">
        <v>1.0101</v>
      </c>
      <c r="B38" s="135" t="s">
        <v>151</v>
      </c>
      <c r="C38" s="134" t="s">
        <v>376</v>
      </c>
      <c r="D38" s="134"/>
      <c r="E38" s="134"/>
      <c r="F38" s="136" t="s">
        <v>137</v>
      </c>
      <c r="G38" s="137" t="s">
        <v>148</v>
      </c>
      <c r="H38" s="138">
        <v>2</v>
      </c>
      <c r="I38" s="139"/>
      <c r="J38" s="140"/>
      <c r="K38" s="137"/>
      <c r="L38" s="138"/>
      <c r="M38" s="141"/>
      <c r="N38" s="140"/>
      <c r="O38" s="137"/>
      <c r="P38" s="138"/>
      <c r="Q38" s="137"/>
      <c r="R38" s="138"/>
    </row>
    <row r="39" spans="1:18" s="133" customFormat="1" ht="15" customHeight="1" x14ac:dyDescent="0.2">
      <c r="A39" s="134">
        <v>1.0101</v>
      </c>
      <c r="B39" s="135" t="s">
        <v>151</v>
      </c>
      <c r="C39" s="134" t="s">
        <v>376</v>
      </c>
      <c r="D39" s="134"/>
      <c r="E39" s="134"/>
      <c r="F39" s="136" t="s">
        <v>137</v>
      </c>
      <c r="G39" s="137" t="s">
        <v>152</v>
      </c>
      <c r="H39" s="138">
        <v>14</v>
      </c>
      <c r="I39" s="139"/>
      <c r="J39" s="140"/>
      <c r="K39" s="137"/>
      <c r="L39" s="138"/>
      <c r="M39" s="141"/>
      <c r="N39" s="140"/>
      <c r="O39" s="137"/>
      <c r="P39" s="138"/>
      <c r="Q39" s="137"/>
      <c r="R39" s="138"/>
    </row>
    <row r="40" spans="1:18" s="133" customFormat="1" ht="15" customHeight="1" x14ac:dyDescent="0.2">
      <c r="A40" s="134">
        <v>1.0101</v>
      </c>
      <c r="B40" s="135" t="s">
        <v>151</v>
      </c>
      <c r="C40" s="134" t="s">
        <v>376</v>
      </c>
      <c r="D40" s="134"/>
      <c r="E40" s="134" t="s">
        <v>137</v>
      </c>
      <c r="F40" s="136"/>
      <c r="G40" s="137"/>
      <c r="H40" s="138">
        <v>9</v>
      </c>
      <c r="I40" s="139"/>
      <c r="J40" s="140"/>
      <c r="K40" s="137"/>
      <c r="L40" s="138"/>
      <c r="M40" s="141"/>
      <c r="N40" s="140"/>
      <c r="O40" s="137"/>
      <c r="P40" s="138"/>
      <c r="Q40" s="137"/>
      <c r="R40" s="138"/>
    </row>
    <row r="41" spans="1:18" s="133" customFormat="1" ht="15" customHeight="1" x14ac:dyDescent="0.2">
      <c r="A41" s="134">
        <v>1.0101</v>
      </c>
      <c r="B41" s="135" t="s">
        <v>151</v>
      </c>
      <c r="C41" s="134" t="s">
        <v>376</v>
      </c>
      <c r="D41" s="134"/>
      <c r="E41" s="134"/>
      <c r="F41" s="136" t="s">
        <v>137</v>
      </c>
      <c r="G41" s="137" t="s">
        <v>139</v>
      </c>
      <c r="H41" s="138">
        <v>11</v>
      </c>
      <c r="I41" s="139"/>
      <c r="J41" s="140"/>
      <c r="K41" s="137"/>
      <c r="L41" s="138"/>
      <c r="M41" s="141"/>
      <c r="N41" s="140"/>
      <c r="O41" s="137"/>
      <c r="P41" s="138"/>
      <c r="Q41" s="137"/>
      <c r="R41" s="138"/>
    </row>
    <row r="42" spans="1:18" s="133" customFormat="1" ht="15" customHeight="1" x14ac:dyDescent="0.2">
      <c r="A42" s="134">
        <v>1.0101</v>
      </c>
      <c r="B42" s="135" t="s">
        <v>153</v>
      </c>
      <c r="C42" s="134" t="s">
        <v>377</v>
      </c>
      <c r="D42" s="134"/>
      <c r="E42" s="134"/>
      <c r="F42" s="136" t="s">
        <v>137</v>
      </c>
      <c r="G42" s="137" t="s">
        <v>148</v>
      </c>
      <c r="H42" s="138">
        <v>8</v>
      </c>
      <c r="I42" s="139"/>
      <c r="J42" s="140"/>
      <c r="K42" s="137"/>
      <c r="L42" s="138"/>
      <c r="M42" s="141"/>
      <c r="N42" s="140"/>
      <c r="O42" s="137"/>
      <c r="P42" s="138"/>
      <c r="Q42" s="137"/>
      <c r="R42" s="138"/>
    </row>
    <row r="43" spans="1:18" s="133" customFormat="1" ht="15" customHeight="1" x14ac:dyDescent="0.2">
      <c r="A43" s="134">
        <v>1.0101</v>
      </c>
      <c r="B43" s="135" t="s">
        <v>153</v>
      </c>
      <c r="C43" s="134" t="s">
        <v>377</v>
      </c>
      <c r="D43" s="134"/>
      <c r="E43" s="134" t="s">
        <v>137</v>
      </c>
      <c r="F43" s="136"/>
      <c r="G43" s="137"/>
      <c r="H43" s="138">
        <v>5</v>
      </c>
      <c r="I43" s="139"/>
      <c r="J43" s="140"/>
      <c r="K43" s="137"/>
      <c r="L43" s="138"/>
      <c r="M43" s="141"/>
      <c r="N43" s="140"/>
      <c r="O43" s="137"/>
      <c r="P43" s="138"/>
      <c r="Q43" s="137"/>
      <c r="R43" s="138"/>
    </row>
    <row r="44" spans="1:18" s="133" customFormat="1" ht="15" customHeight="1" x14ac:dyDescent="0.2">
      <c r="A44" s="134">
        <v>1.0101</v>
      </c>
      <c r="B44" s="135" t="s">
        <v>153</v>
      </c>
      <c r="C44" s="134" t="s">
        <v>377</v>
      </c>
      <c r="D44" s="134"/>
      <c r="E44" s="134"/>
      <c r="F44" s="136" t="s">
        <v>137</v>
      </c>
      <c r="G44" s="137" t="s">
        <v>154</v>
      </c>
      <c r="H44" s="138">
        <v>4</v>
      </c>
      <c r="I44" s="139"/>
      <c r="J44" s="140"/>
      <c r="K44" s="137"/>
      <c r="L44" s="138"/>
      <c r="M44" s="141"/>
      <c r="N44" s="140"/>
      <c r="O44" s="137"/>
      <c r="P44" s="138"/>
      <c r="Q44" s="137"/>
      <c r="R44" s="138"/>
    </row>
    <row r="45" spans="1:18" s="133" customFormat="1" ht="15" customHeight="1" x14ac:dyDescent="0.2">
      <c r="A45" s="134">
        <v>1.0101</v>
      </c>
      <c r="B45" s="135" t="s">
        <v>155</v>
      </c>
      <c r="C45" s="134" t="s">
        <v>378</v>
      </c>
      <c r="D45" s="134"/>
      <c r="E45" s="134"/>
      <c r="F45" s="136" t="s">
        <v>137</v>
      </c>
      <c r="G45" s="137" t="s">
        <v>156</v>
      </c>
      <c r="H45" s="138">
        <v>10</v>
      </c>
      <c r="I45" s="139"/>
      <c r="J45" s="140"/>
      <c r="K45" s="137"/>
      <c r="L45" s="138"/>
      <c r="M45" s="141"/>
      <c r="N45" s="140"/>
      <c r="O45" s="137"/>
      <c r="P45" s="138"/>
      <c r="Q45" s="137"/>
      <c r="R45" s="138"/>
    </row>
    <row r="46" spans="1:18" s="133" customFormat="1" ht="15" customHeight="1" x14ac:dyDescent="0.2">
      <c r="A46" s="134">
        <v>47.060400000000001</v>
      </c>
      <c r="B46" s="135" t="s">
        <v>157</v>
      </c>
      <c r="C46" s="134" t="s">
        <v>379</v>
      </c>
      <c r="D46" s="134"/>
      <c r="E46" s="134"/>
      <c r="F46" s="136" t="s">
        <v>137</v>
      </c>
      <c r="G46" s="137" t="s">
        <v>90</v>
      </c>
      <c r="H46" s="138">
        <v>9</v>
      </c>
      <c r="I46" s="139"/>
      <c r="J46" s="140"/>
      <c r="K46" s="137"/>
      <c r="L46" s="138"/>
      <c r="M46" s="141"/>
      <c r="N46" s="140"/>
      <c r="O46" s="137"/>
      <c r="P46" s="138"/>
      <c r="Q46" s="137"/>
      <c r="R46" s="138"/>
    </row>
    <row r="47" spans="1:18" s="133" customFormat="1" ht="15" customHeight="1" x14ac:dyDescent="0.2">
      <c r="A47" s="134">
        <v>47.060400000000001</v>
      </c>
      <c r="B47" s="135" t="s">
        <v>157</v>
      </c>
      <c r="C47" s="134" t="s">
        <v>379</v>
      </c>
      <c r="D47" s="134"/>
      <c r="E47" s="134"/>
      <c r="F47" s="136" t="s">
        <v>137</v>
      </c>
      <c r="G47" s="137" t="s">
        <v>158</v>
      </c>
      <c r="H47" s="138">
        <v>4</v>
      </c>
      <c r="I47" s="139"/>
      <c r="J47" s="140"/>
      <c r="K47" s="137"/>
      <c r="L47" s="138"/>
      <c r="M47" s="141"/>
      <c r="N47" s="140"/>
      <c r="O47" s="137"/>
      <c r="P47" s="138"/>
      <c r="Q47" s="137"/>
      <c r="R47" s="138"/>
    </row>
    <row r="48" spans="1:18" s="133" customFormat="1" ht="15" customHeight="1" x14ac:dyDescent="0.2">
      <c r="A48" s="134">
        <v>47.060400000000001</v>
      </c>
      <c r="B48" s="135" t="s">
        <v>157</v>
      </c>
      <c r="C48" s="134" t="s">
        <v>379</v>
      </c>
      <c r="D48" s="134"/>
      <c r="E48" s="134"/>
      <c r="F48" s="136" t="s">
        <v>137</v>
      </c>
      <c r="G48" s="137" t="s">
        <v>159</v>
      </c>
      <c r="H48" s="138">
        <v>6</v>
      </c>
      <c r="I48" s="139"/>
      <c r="J48" s="140"/>
      <c r="K48" s="137"/>
      <c r="L48" s="138"/>
      <c r="M48" s="141"/>
      <c r="N48" s="140"/>
      <c r="O48" s="137"/>
      <c r="P48" s="138"/>
      <c r="Q48" s="137"/>
      <c r="R48" s="138"/>
    </row>
    <row r="49" spans="1:18" s="133" customFormat="1" ht="15" customHeight="1" x14ac:dyDescent="0.2">
      <c r="A49" s="134">
        <v>47.060400000000001</v>
      </c>
      <c r="B49" s="135" t="s">
        <v>160</v>
      </c>
      <c r="C49" s="134" t="s">
        <v>380</v>
      </c>
      <c r="D49" s="134"/>
      <c r="E49" s="134"/>
      <c r="F49" s="136" t="s">
        <v>137</v>
      </c>
      <c r="G49" s="137" t="s">
        <v>158</v>
      </c>
      <c r="H49" s="138">
        <v>7</v>
      </c>
      <c r="I49" s="139"/>
      <c r="J49" s="140"/>
      <c r="K49" s="137"/>
      <c r="L49" s="138"/>
      <c r="M49" s="141"/>
      <c r="N49" s="140"/>
      <c r="O49" s="137"/>
      <c r="P49" s="138"/>
      <c r="Q49" s="137"/>
      <c r="R49" s="138"/>
    </row>
    <row r="50" spans="1:18" s="133" customFormat="1" ht="15" customHeight="1" x14ac:dyDescent="0.2">
      <c r="A50" s="134">
        <v>47.060400000000001</v>
      </c>
      <c r="B50" s="135" t="s">
        <v>160</v>
      </c>
      <c r="C50" s="134" t="s">
        <v>380</v>
      </c>
      <c r="D50" s="134"/>
      <c r="E50" s="134"/>
      <c r="F50" s="136" t="s">
        <v>137</v>
      </c>
      <c r="G50" s="137" t="s">
        <v>159</v>
      </c>
      <c r="H50" s="138">
        <v>7</v>
      </c>
      <c r="I50" s="139"/>
      <c r="J50" s="140"/>
      <c r="K50" s="137"/>
      <c r="L50" s="138"/>
      <c r="M50" s="141"/>
      <c r="N50" s="140"/>
      <c r="O50" s="137"/>
      <c r="P50" s="138"/>
      <c r="Q50" s="137"/>
      <c r="R50" s="138"/>
    </row>
    <row r="51" spans="1:18" s="133" customFormat="1" ht="15" customHeight="1" x14ac:dyDescent="0.2">
      <c r="A51" s="134">
        <v>24.010100000000001</v>
      </c>
      <c r="B51" s="135" t="s">
        <v>161</v>
      </c>
      <c r="C51" s="134" t="s">
        <v>381</v>
      </c>
      <c r="D51" s="134"/>
      <c r="E51" s="134" t="s">
        <v>137</v>
      </c>
      <c r="F51" s="136"/>
      <c r="G51" s="137"/>
      <c r="H51" s="138">
        <v>12</v>
      </c>
      <c r="I51" s="139"/>
      <c r="J51" s="140"/>
      <c r="K51" s="137"/>
      <c r="L51" s="138"/>
      <c r="M51" s="141"/>
      <c r="N51" s="140"/>
      <c r="O51" s="137"/>
      <c r="P51" s="138"/>
      <c r="Q51" s="137"/>
      <c r="R51" s="138"/>
    </row>
    <row r="52" spans="1:18" s="133" customFormat="1" ht="15" customHeight="1" x14ac:dyDescent="0.2">
      <c r="A52" s="134">
        <v>24.010100000000001</v>
      </c>
      <c r="B52" s="135" t="s">
        <v>161</v>
      </c>
      <c r="C52" s="134" t="s">
        <v>381</v>
      </c>
      <c r="D52" s="134"/>
      <c r="E52" s="134" t="s">
        <v>137</v>
      </c>
      <c r="F52" s="136"/>
      <c r="G52" s="137"/>
      <c r="H52" s="138">
        <v>9</v>
      </c>
      <c r="I52" s="139"/>
      <c r="J52" s="140"/>
      <c r="K52" s="137"/>
      <c r="L52" s="138"/>
      <c r="M52" s="141"/>
      <c r="N52" s="140"/>
      <c r="O52" s="137"/>
      <c r="P52" s="138"/>
      <c r="Q52" s="137"/>
      <c r="R52" s="138"/>
    </row>
    <row r="53" spans="1:18" s="133" customFormat="1" ht="15" customHeight="1" x14ac:dyDescent="0.2">
      <c r="A53" s="134">
        <v>24.010100000000001</v>
      </c>
      <c r="B53" s="135" t="s">
        <v>161</v>
      </c>
      <c r="C53" s="134" t="s">
        <v>381</v>
      </c>
      <c r="D53" s="134"/>
      <c r="E53" s="134"/>
      <c r="F53" s="136" t="s">
        <v>137</v>
      </c>
      <c r="G53" s="137" t="s">
        <v>162</v>
      </c>
      <c r="H53" s="138">
        <v>7</v>
      </c>
      <c r="I53" s="139"/>
      <c r="J53" s="140"/>
      <c r="K53" s="137"/>
      <c r="L53" s="138"/>
      <c r="M53" s="141"/>
      <c r="N53" s="140"/>
      <c r="O53" s="137"/>
      <c r="P53" s="138"/>
      <c r="Q53" s="137"/>
      <c r="R53" s="138"/>
    </row>
    <row r="54" spans="1:18" s="133" customFormat="1" ht="15" customHeight="1" x14ac:dyDescent="0.2">
      <c r="A54" s="134">
        <v>24.010100000000001</v>
      </c>
      <c r="B54" s="135" t="s">
        <v>161</v>
      </c>
      <c r="C54" s="134" t="s">
        <v>381</v>
      </c>
      <c r="D54" s="134"/>
      <c r="E54" s="134"/>
      <c r="F54" s="136" t="s">
        <v>137</v>
      </c>
      <c r="G54" s="137" t="s">
        <v>163</v>
      </c>
      <c r="H54" s="138">
        <v>3</v>
      </c>
      <c r="I54" s="139"/>
      <c r="J54" s="140"/>
      <c r="K54" s="137"/>
      <c r="L54" s="138"/>
      <c r="M54" s="141"/>
      <c r="N54" s="140"/>
      <c r="O54" s="137"/>
      <c r="P54" s="138"/>
      <c r="Q54" s="137"/>
      <c r="R54" s="138"/>
    </row>
    <row r="55" spans="1:18" s="133" customFormat="1" ht="15" customHeight="1" x14ac:dyDescent="0.2">
      <c r="A55" s="134">
        <v>24.010100000000001</v>
      </c>
      <c r="B55" s="135" t="s">
        <v>161</v>
      </c>
      <c r="C55" s="134" t="s">
        <v>381</v>
      </c>
      <c r="D55" s="134"/>
      <c r="E55" s="134"/>
      <c r="F55" s="136" t="s">
        <v>137</v>
      </c>
      <c r="G55" s="137" t="s">
        <v>164</v>
      </c>
      <c r="H55" s="138">
        <v>27</v>
      </c>
      <c r="I55" s="139"/>
      <c r="J55" s="140"/>
      <c r="K55" s="137"/>
      <c r="L55" s="138"/>
      <c r="M55" s="141"/>
      <c r="N55" s="140"/>
      <c r="O55" s="137"/>
      <c r="P55" s="138"/>
      <c r="Q55" s="137"/>
      <c r="R55" s="138"/>
    </row>
    <row r="56" spans="1:18" s="133" customFormat="1" ht="15" customHeight="1" x14ac:dyDescent="0.2">
      <c r="A56" s="134">
        <v>24.010100000000001</v>
      </c>
      <c r="B56" s="135" t="s">
        <v>161</v>
      </c>
      <c r="C56" s="134" t="s">
        <v>381</v>
      </c>
      <c r="D56" s="134"/>
      <c r="E56" s="134"/>
      <c r="F56" s="136" t="s">
        <v>137</v>
      </c>
      <c r="G56" s="137" t="s">
        <v>165</v>
      </c>
      <c r="H56" s="138">
        <v>8</v>
      </c>
      <c r="I56" s="139"/>
      <c r="J56" s="140"/>
      <c r="K56" s="137"/>
      <c r="L56" s="138"/>
      <c r="M56" s="141"/>
      <c r="N56" s="140"/>
      <c r="O56" s="137"/>
      <c r="P56" s="138"/>
      <c r="Q56" s="137"/>
      <c r="R56" s="138"/>
    </row>
    <row r="57" spans="1:18" s="133" customFormat="1" ht="15" customHeight="1" x14ac:dyDescent="0.2">
      <c r="A57" s="134">
        <v>24.010100000000001</v>
      </c>
      <c r="B57" s="135" t="s">
        <v>161</v>
      </c>
      <c r="C57" s="134" t="s">
        <v>381</v>
      </c>
      <c r="D57" s="134"/>
      <c r="E57" s="134" t="s">
        <v>137</v>
      </c>
      <c r="F57" s="136"/>
      <c r="G57" s="137"/>
      <c r="H57" s="138">
        <v>9</v>
      </c>
      <c r="I57" s="139"/>
      <c r="J57" s="140"/>
      <c r="K57" s="137"/>
      <c r="L57" s="138"/>
      <c r="M57" s="141"/>
      <c r="N57" s="140"/>
      <c r="O57" s="137"/>
      <c r="P57" s="138"/>
      <c r="Q57" s="137"/>
      <c r="R57" s="138"/>
    </row>
    <row r="58" spans="1:18" s="133" customFormat="1" ht="15" customHeight="1" x14ac:dyDescent="0.2">
      <c r="A58" s="134">
        <v>24.010100000000001</v>
      </c>
      <c r="B58" s="135" t="s">
        <v>161</v>
      </c>
      <c r="C58" s="134" t="s">
        <v>381</v>
      </c>
      <c r="D58" s="134"/>
      <c r="E58" s="134"/>
      <c r="F58" s="136" t="s">
        <v>137</v>
      </c>
      <c r="G58" s="137" t="s">
        <v>139</v>
      </c>
      <c r="H58" s="138">
        <v>6</v>
      </c>
      <c r="I58" s="139"/>
      <c r="J58" s="140"/>
      <c r="K58" s="137"/>
      <c r="L58" s="138"/>
      <c r="M58" s="141"/>
      <c r="N58" s="140"/>
      <c r="O58" s="137"/>
      <c r="P58" s="138"/>
      <c r="Q58" s="137"/>
      <c r="R58" s="138"/>
    </row>
    <row r="59" spans="1:18" s="133" customFormat="1" ht="15" customHeight="1" x14ac:dyDescent="0.2">
      <c r="A59" s="134">
        <v>24.010100000000001</v>
      </c>
      <c r="B59" s="135" t="s">
        <v>166</v>
      </c>
      <c r="C59" s="134" t="s">
        <v>382</v>
      </c>
      <c r="D59" s="134"/>
      <c r="E59" s="134"/>
      <c r="F59" s="136" t="s">
        <v>137</v>
      </c>
      <c r="G59" s="137" t="s">
        <v>144</v>
      </c>
      <c r="H59" s="138">
        <v>7</v>
      </c>
      <c r="I59" s="139"/>
      <c r="J59" s="140"/>
      <c r="K59" s="137"/>
      <c r="L59" s="138"/>
      <c r="M59" s="141"/>
      <c r="N59" s="140"/>
      <c r="O59" s="137"/>
      <c r="P59" s="138"/>
      <c r="Q59" s="137"/>
      <c r="R59" s="138"/>
    </row>
    <row r="60" spans="1:18" s="133" customFormat="1" ht="15" customHeight="1" x14ac:dyDescent="0.2">
      <c r="A60" s="134">
        <v>24.010100000000001</v>
      </c>
      <c r="B60" s="135" t="s">
        <v>166</v>
      </c>
      <c r="C60" s="134" t="s">
        <v>382</v>
      </c>
      <c r="D60" s="134"/>
      <c r="E60" s="134"/>
      <c r="F60" s="136" t="s">
        <v>137</v>
      </c>
      <c r="G60" s="137" t="s">
        <v>144</v>
      </c>
      <c r="H60" s="138">
        <v>9</v>
      </c>
      <c r="I60" s="139"/>
      <c r="J60" s="140"/>
      <c r="K60" s="137"/>
      <c r="L60" s="138"/>
      <c r="M60" s="141"/>
      <c r="N60" s="140"/>
      <c r="O60" s="137"/>
      <c r="P60" s="138"/>
      <c r="Q60" s="137"/>
      <c r="R60" s="138"/>
    </row>
    <row r="61" spans="1:18" s="133" customFormat="1" ht="15" customHeight="1" x14ac:dyDescent="0.2">
      <c r="A61" s="134">
        <v>24.010100000000001</v>
      </c>
      <c r="B61" s="135" t="s">
        <v>167</v>
      </c>
      <c r="C61" s="134" t="s">
        <v>383</v>
      </c>
      <c r="D61" s="134"/>
      <c r="E61" s="134"/>
      <c r="F61" s="136" t="s">
        <v>137</v>
      </c>
      <c r="G61" s="137" t="s">
        <v>144</v>
      </c>
      <c r="H61" s="138">
        <v>15</v>
      </c>
      <c r="I61" s="139"/>
      <c r="J61" s="140"/>
      <c r="K61" s="137"/>
      <c r="L61" s="138"/>
      <c r="M61" s="141"/>
      <c r="N61" s="140"/>
      <c r="O61" s="137"/>
      <c r="P61" s="138"/>
      <c r="Q61" s="137"/>
      <c r="R61" s="138"/>
    </row>
    <row r="62" spans="1:18" s="133" customFormat="1" ht="15" customHeight="1" x14ac:dyDescent="0.2">
      <c r="A62" s="134">
        <v>24.010100000000001</v>
      </c>
      <c r="B62" s="135" t="s">
        <v>168</v>
      </c>
      <c r="C62" s="134" t="s">
        <v>384</v>
      </c>
      <c r="D62" s="134"/>
      <c r="E62" s="134"/>
      <c r="F62" s="136" t="s">
        <v>137</v>
      </c>
      <c r="G62" s="137" t="s">
        <v>139</v>
      </c>
      <c r="H62" s="138">
        <v>6</v>
      </c>
      <c r="I62" s="139"/>
      <c r="J62" s="140"/>
      <c r="K62" s="137"/>
      <c r="L62" s="138"/>
      <c r="M62" s="141"/>
      <c r="N62" s="140"/>
      <c r="O62" s="137"/>
      <c r="P62" s="138"/>
      <c r="Q62" s="137"/>
      <c r="R62" s="138"/>
    </row>
    <row r="63" spans="1:18" s="133" customFormat="1" ht="15" customHeight="1" x14ac:dyDescent="0.2">
      <c r="A63" s="134">
        <v>24.010100000000001</v>
      </c>
      <c r="B63" s="135" t="s">
        <v>169</v>
      </c>
      <c r="C63" s="134" t="s">
        <v>385</v>
      </c>
      <c r="D63" s="134"/>
      <c r="E63" s="134"/>
      <c r="F63" s="136" t="s">
        <v>137</v>
      </c>
      <c r="G63" s="137" t="s">
        <v>139</v>
      </c>
      <c r="H63" s="138">
        <v>7</v>
      </c>
      <c r="I63" s="139"/>
      <c r="J63" s="140"/>
      <c r="K63" s="137"/>
      <c r="L63" s="138"/>
      <c r="M63" s="141"/>
      <c r="N63" s="140"/>
      <c r="O63" s="137"/>
      <c r="P63" s="138"/>
      <c r="Q63" s="137"/>
      <c r="R63" s="138"/>
    </row>
    <row r="64" spans="1:18" s="133" customFormat="1" ht="15" customHeight="1" x14ac:dyDescent="0.2">
      <c r="A64" s="134">
        <v>24.010100000000001</v>
      </c>
      <c r="B64" s="135" t="s">
        <v>169</v>
      </c>
      <c r="C64" s="134" t="s">
        <v>385</v>
      </c>
      <c r="D64" s="134"/>
      <c r="E64" s="134"/>
      <c r="F64" s="136" t="s">
        <v>137</v>
      </c>
      <c r="G64" s="137" t="s">
        <v>139</v>
      </c>
      <c r="H64" s="138">
        <v>13</v>
      </c>
      <c r="I64" s="139"/>
      <c r="J64" s="140"/>
      <c r="K64" s="137"/>
      <c r="L64" s="138"/>
      <c r="M64" s="141"/>
      <c r="N64" s="140"/>
      <c r="O64" s="137"/>
      <c r="P64" s="138"/>
      <c r="Q64" s="137"/>
      <c r="R64" s="138"/>
    </row>
    <row r="65" spans="1:18" s="133" customFormat="1" ht="15" customHeight="1" x14ac:dyDescent="0.2">
      <c r="A65" s="134">
        <v>24.010100000000001</v>
      </c>
      <c r="B65" s="135" t="s">
        <v>170</v>
      </c>
      <c r="C65" s="134" t="s">
        <v>386</v>
      </c>
      <c r="D65" s="134"/>
      <c r="E65" s="134"/>
      <c r="F65" s="136" t="s">
        <v>137</v>
      </c>
      <c r="G65" s="137" t="s">
        <v>139</v>
      </c>
      <c r="H65" s="138">
        <v>6</v>
      </c>
      <c r="I65" s="139"/>
      <c r="J65" s="140"/>
      <c r="K65" s="137"/>
      <c r="L65" s="138"/>
      <c r="M65" s="141"/>
      <c r="N65" s="140"/>
      <c r="O65" s="137"/>
      <c r="P65" s="138"/>
      <c r="Q65" s="137"/>
      <c r="R65" s="138"/>
    </row>
    <row r="66" spans="1:18" s="133" customFormat="1" ht="15" customHeight="1" x14ac:dyDescent="0.2">
      <c r="A66" s="134">
        <v>24.010100000000001</v>
      </c>
      <c r="B66" s="135" t="s">
        <v>171</v>
      </c>
      <c r="C66" s="134" t="s">
        <v>387</v>
      </c>
      <c r="D66" s="134"/>
      <c r="E66" s="134"/>
      <c r="F66" s="136" t="s">
        <v>137</v>
      </c>
      <c r="G66" s="137" t="s">
        <v>139</v>
      </c>
      <c r="H66" s="138">
        <v>8</v>
      </c>
      <c r="I66" s="139"/>
      <c r="J66" s="140"/>
      <c r="K66" s="137"/>
      <c r="L66" s="138"/>
      <c r="M66" s="141"/>
      <c r="N66" s="140"/>
      <c r="O66" s="137"/>
      <c r="P66" s="138"/>
      <c r="Q66" s="137"/>
      <c r="R66" s="138"/>
    </row>
    <row r="67" spans="1:18" s="133" customFormat="1" ht="15" customHeight="1" x14ac:dyDescent="0.2">
      <c r="A67" s="134">
        <v>24.010100000000001</v>
      </c>
      <c r="B67" s="135" t="s">
        <v>172</v>
      </c>
      <c r="C67" s="134" t="s">
        <v>388</v>
      </c>
      <c r="D67" s="134"/>
      <c r="E67" s="134"/>
      <c r="F67" s="136" t="s">
        <v>137</v>
      </c>
      <c r="G67" s="137" t="s">
        <v>139</v>
      </c>
      <c r="H67" s="138">
        <v>4</v>
      </c>
      <c r="I67" s="139"/>
      <c r="J67" s="140"/>
      <c r="K67" s="137"/>
      <c r="L67" s="138"/>
      <c r="M67" s="141"/>
      <c r="N67" s="140"/>
      <c r="O67" s="137"/>
      <c r="P67" s="138"/>
      <c r="Q67" s="137"/>
      <c r="R67" s="138"/>
    </row>
    <row r="68" spans="1:18" s="133" customFormat="1" ht="15" customHeight="1" x14ac:dyDescent="0.2">
      <c r="A68" s="134">
        <v>24.010100000000001</v>
      </c>
      <c r="B68" s="135" t="s">
        <v>173</v>
      </c>
      <c r="C68" s="134" t="s">
        <v>389</v>
      </c>
      <c r="D68" s="134"/>
      <c r="E68" s="134" t="s">
        <v>137</v>
      </c>
      <c r="F68" s="136"/>
      <c r="G68" s="137"/>
      <c r="H68" s="138">
        <v>3</v>
      </c>
      <c r="I68" s="139"/>
      <c r="J68" s="140"/>
      <c r="K68" s="137"/>
      <c r="L68" s="138"/>
      <c r="M68" s="141"/>
      <c r="N68" s="140"/>
      <c r="O68" s="137"/>
      <c r="P68" s="138"/>
      <c r="Q68" s="137"/>
      <c r="R68" s="138"/>
    </row>
    <row r="69" spans="1:18" s="133" customFormat="1" ht="15" customHeight="1" x14ac:dyDescent="0.2">
      <c r="A69" s="134">
        <v>52.020099999999999</v>
      </c>
      <c r="B69" s="135" t="s">
        <v>174</v>
      </c>
      <c r="C69" s="134" t="s">
        <v>390</v>
      </c>
      <c r="D69" s="134"/>
      <c r="E69" s="134"/>
      <c r="F69" s="136" t="s">
        <v>137</v>
      </c>
      <c r="G69" s="137" t="s">
        <v>139</v>
      </c>
      <c r="H69" s="138">
        <v>15</v>
      </c>
      <c r="I69" s="139"/>
      <c r="J69" s="140"/>
      <c r="K69" s="137"/>
      <c r="L69" s="138"/>
      <c r="M69" s="141"/>
      <c r="N69" s="140"/>
      <c r="O69" s="137"/>
      <c r="P69" s="138"/>
      <c r="Q69" s="137"/>
      <c r="R69" s="138"/>
    </row>
    <row r="70" spans="1:18" s="133" customFormat="1" ht="15" customHeight="1" x14ac:dyDescent="0.2">
      <c r="A70" s="134">
        <v>52.020099999999999</v>
      </c>
      <c r="B70" s="135" t="s">
        <v>174</v>
      </c>
      <c r="C70" s="134" t="s">
        <v>390</v>
      </c>
      <c r="D70" s="134"/>
      <c r="E70" s="134"/>
      <c r="F70" s="136" t="s">
        <v>137</v>
      </c>
      <c r="G70" s="137" t="s">
        <v>139</v>
      </c>
      <c r="H70" s="138">
        <v>7</v>
      </c>
      <c r="I70" s="139"/>
      <c r="J70" s="140"/>
      <c r="K70" s="137"/>
      <c r="L70" s="138"/>
      <c r="M70" s="141"/>
      <c r="N70" s="140"/>
      <c r="O70" s="137"/>
      <c r="P70" s="138"/>
      <c r="Q70" s="137"/>
      <c r="R70" s="138"/>
    </row>
    <row r="71" spans="1:18" s="133" customFormat="1" ht="15" customHeight="1" x14ac:dyDescent="0.2">
      <c r="A71" s="134">
        <v>52.020099999999999</v>
      </c>
      <c r="B71" s="135" t="s">
        <v>175</v>
      </c>
      <c r="C71" s="134" t="s">
        <v>391</v>
      </c>
      <c r="D71" s="134"/>
      <c r="E71" s="134"/>
      <c r="F71" s="136" t="s">
        <v>137</v>
      </c>
      <c r="G71" s="137" t="s">
        <v>162</v>
      </c>
      <c r="H71" s="138">
        <v>15</v>
      </c>
      <c r="I71" s="139"/>
      <c r="J71" s="140"/>
      <c r="K71" s="137"/>
      <c r="L71" s="138"/>
      <c r="M71" s="141"/>
      <c r="N71" s="140"/>
      <c r="O71" s="137"/>
      <c r="P71" s="138"/>
      <c r="Q71" s="137"/>
      <c r="R71" s="138"/>
    </row>
    <row r="72" spans="1:18" s="133" customFormat="1" ht="15" customHeight="1" x14ac:dyDescent="0.2">
      <c r="A72" s="134">
        <v>52.020099999999999</v>
      </c>
      <c r="B72" s="135" t="s">
        <v>175</v>
      </c>
      <c r="C72" s="134" t="s">
        <v>391</v>
      </c>
      <c r="D72" s="134"/>
      <c r="E72" s="134" t="s">
        <v>137</v>
      </c>
      <c r="F72" s="136"/>
      <c r="G72" s="137"/>
      <c r="H72" s="138">
        <v>23</v>
      </c>
      <c r="I72" s="139"/>
      <c r="J72" s="140"/>
      <c r="K72" s="137"/>
      <c r="L72" s="138"/>
      <c r="M72" s="141"/>
      <c r="N72" s="140"/>
      <c r="O72" s="137"/>
      <c r="P72" s="138"/>
      <c r="Q72" s="137"/>
      <c r="R72" s="138"/>
    </row>
    <row r="73" spans="1:18" s="133" customFormat="1" ht="15" customHeight="1" x14ac:dyDescent="0.2">
      <c r="A73" s="134">
        <v>52.020099999999999</v>
      </c>
      <c r="B73" s="135" t="s">
        <v>175</v>
      </c>
      <c r="C73" s="134" t="s">
        <v>391</v>
      </c>
      <c r="D73" s="134"/>
      <c r="E73" s="134" t="s">
        <v>137</v>
      </c>
      <c r="F73" s="136"/>
      <c r="G73" s="137"/>
      <c r="H73" s="138">
        <v>22</v>
      </c>
      <c r="I73" s="139"/>
      <c r="J73" s="140"/>
      <c r="K73" s="137"/>
      <c r="L73" s="138"/>
      <c r="M73" s="141"/>
      <c r="N73" s="140"/>
      <c r="O73" s="137"/>
      <c r="P73" s="138"/>
      <c r="Q73" s="137"/>
      <c r="R73" s="138"/>
    </row>
    <row r="74" spans="1:18" s="133" customFormat="1" ht="15" customHeight="1" x14ac:dyDescent="0.2">
      <c r="A74" s="134">
        <v>52.020099999999999</v>
      </c>
      <c r="B74" s="135" t="s">
        <v>175</v>
      </c>
      <c r="C74" s="134" t="s">
        <v>391</v>
      </c>
      <c r="D74" s="134"/>
      <c r="E74" s="134" t="s">
        <v>137</v>
      </c>
      <c r="F74" s="136"/>
      <c r="G74" s="137"/>
      <c r="H74" s="138">
        <v>13</v>
      </c>
      <c r="I74" s="139"/>
      <c r="J74" s="140"/>
      <c r="K74" s="137"/>
      <c r="L74" s="138"/>
      <c r="M74" s="141"/>
      <c r="N74" s="140"/>
      <c r="O74" s="137"/>
      <c r="P74" s="138"/>
      <c r="Q74" s="137"/>
      <c r="R74" s="138"/>
    </row>
    <row r="75" spans="1:18" s="133" customFormat="1" ht="15" customHeight="1" x14ac:dyDescent="0.2">
      <c r="A75" s="134">
        <v>52.020099999999999</v>
      </c>
      <c r="B75" s="135" t="s">
        <v>175</v>
      </c>
      <c r="C75" s="134" t="s">
        <v>391</v>
      </c>
      <c r="D75" s="134"/>
      <c r="E75" s="134"/>
      <c r="F75" s="136" t="s">
        <v>137</v>
      </c>
      <c r="G75" s="137" t="s">
        <v>176</v>
      </c>
      <c r="H75" s="138">
        <v>9</v>
      </c>
      <c r="I75" s="139"/>
      <c r="J75" s="140"/>
      <c r="K75" s="137"/>
      <c r="L75" s="138"/>
      <c r="M75" s="141"/>
      <c r="N75" s="140"/>
      <c r="O75" s="137"/>
      <c r="P75" s="138"/>
      <c r="Q75" s="137"/>
      <c r="R75" s="138"/>
    </row>
    <row r="76" spans="1:18" s="133" customFormat="1" ht="15" customHeight="1" x14ac:dyDescent="0.2">
      <c r="A76" s="134">
        <v>52.020099999999999</v>
      </c>
      <c r="B76" s="135" t="s">
        <v>175</v>
      </c>
      <c r="C76" s="134" t="s">
        <v>391</v>
      </c>
      <c r="D76" s="134"/>
      <c r="E76" s="134"/>
      <c r="F76" s="136" t="s">
        <v>137</v>
      </c>
      <c r="G76" s="137" t="s">
        <v>163</v>
      </c>
      <c r="H76" s="138">
        <v>3</v>
      </c>
      <c r="I76" s="139"/>
      <c r="J76" s="140"/>
      <c r="K76" s="137"/>
      <c r="L76" s="138"/>
      <c r="M76" s="141"/>
      <c r="N76" s="140"/>
      <c r="O76" s="137"/>
      <c r="P76" s="138"/>
      <c r="Q76" s="137"/>
      <c r="R76" s="138"/>
    </row>
    <row r="77" spans="1:18" s="133" customFormat="1" ht="15" customHeight="1" x14ac:dyDescent="0.2">
      <c r="A77" s="134">
        <v>52.020099999999999</v>
      </c>
      <c r="B77" s="135" t="s">
        <v>175</v>
      </c>
      <c r="C77" s="134" t="s">
        <v>391</v>
      </c>
      <c r="D77" s="134"/>
      <c r="E77" s="134"/>
      <c r="F77" s="136" t="s">
        <v>137</v>
      </c>
      <c r="G77" s="137" t="s">
        <v>177</v>
      </c>
      <c r="H77" s="138">
        <v>4</v>
      </c>
      <c r="I77" s="139"/>
      <c r="J77" s="140"/>
      <c r="K77" s="137"/>
      <c r="L77" s="138"/>
      <c r="M77" s="141"/>
      <c r="N77" s="140"/>
      <c r="O77" s="137"/>
      <c r="P77" s="138"/>
      <c r="Q77" s="137"/>
      <c r="R77" s="138"/>
    </row>
    <row r="78" spans="1:18" s="133" customFormat="1" ht="15" customHeight="1" x14ac:dyDescent="0.2">
      <c r="A78" s="134">
        <v>52.020099999999999</v>
      </c>
      <c r="B78" s="135" t="s">
        <v>175</v>
      </c>
      <c r="C78" s="134" t="s">
        <v>391</v>
      </c>
      <c r="D78" s="134"/>
      <c r="E78" s="134"/>
      <c r="F78" s="136" t="s">
        <v>137</v>
      </c>
      <c r="G78" s="137" t="s">
        <v>139</v>
      </c>
      <c r="H78" s="138">
        <v>13</v>
      </c>
      <c r="I78" s="139"/>
      <c r="J78" s="140"/>
      <c r="K78" s="137"/>
      <c r="L78" s="138"/>
      <c r="M78" s="141"/>
      <c r="N78" s="140"/>
      <c r="O78" s="137"/>
      <c r="P78" s="138"/>
      <c r="Q78" s="137"/>
      <c r="R78" s="138"/>
    </row>
    <row r="79" spans="1:18" s="133" customFormat="1" ht="15" customHeight="1" x14ac:dyDescent="0.2">
      <c r="A79" s="134">
        <v>52.020099999999999</v>
      </c>
      <c r="B79" s="135" t="s">
        <v>175</v>
      </c>
      <c r="C79" s="134" t="s">
        <v>391</v>
      </c>
      <c r="D79" s="134"/>
      <c r="E79" s="134"/>
      <c r="F79" s="136" t="s">
        <v>137</v>
      </c>
      <c r="G79" s="137" t="s">
        <v>139</v>
      </c>
      <c r="H79" s="138">
        <v>11</v>
      </c>
      <c r="I79" s="139"/>
      <c r="J79" s="140"/>
      <c r="K79" s="137"/>
      <c r="L79" s="138"/>
      <c r="M79" s="141"/>
      <c r="N79" s="140"/>
      <c r="O79" s="137"/>
      <c r="P79" s="138"/>
      <c r="Q79" s="137"/>
      <c r="R79" s="138"/>
    </row>
    <row r="80" spans="1:18" s="133" customFormat="1" ht="15" customHeight="1" x14ac:dyDescent="0.2">
      <c r="A80" s="134">
        <v>52.020099999999999</v>
      </c>
      <c r="B80" s="135" t="s">
        <v>178</v>
      </c>
      <c r="C80" s="134" t="s">
        <v>392</v>
      </c>
      <c r="D80" s="134"/>
      <c r="E80" s="134"/>
      <c r="F80" s="136" t="s">
        <v>137</v>
      </c>
      <c r="G80" s="137" t="s">
        <v>139</v>
      </c>
      <c r="H80" s="138">
        <v>11</v>
      </c>
      <c r="I80" s="139"/>
      <c r="J80" s="140"/>
      <c r="K80" s="137"/>
      <c r="L80" s="138"/>
      <c r="M80" s="141"/>
      <c r="N80" s="140"/>
      <c r="O80" s="137"/>
      <c r="P80" s="138"/>
      <c r="Q80" s="137"/>
      <c r="R80" s="138"/>
    </row>
    <row r="81" spans="1:18" s="133" customFormat="1" ht="15" customHeight="1" x14ac:dyDescent="0.2">
      <c r="A81" s="134">
        <v>52.020099999999999</v>
      </c>
      <c r="B81" s="135" t="s">
        <v>178</v>
      </c>
      <c r="C81" s="134" t="s">
        <v>392</v>
      </c>
      <c r="D81" s="134"/>
      <c r="E81" s="134"/>
      <c r="F81" s="136" t="s">
        <v>137</v>
      </c>
      <c r="G81" s="137" t="s">
        <v>139</v>
      </c>
      <c r="H81" s="138">
        <v>11</v>
      </c>
      <c r="I81" s="139"/>
      <c r="J81" s="140"/>
      <c r="K81" s="137"/>
      <c r="L81" s="138"/>
      <c r="M81" s="141"/>
      <c r="N81" s="140"/>
      <c r="O81" s="137"/>
      <c r="P81" s="138"/>
      <c r="Q81" s="137"/>
      <c r="R81" s="138"/>
    </row>
    <row r="82" spans="1:18" s="133" customFormat="1" ht="15" customHeight="1" x14ac:dyDescent="0.2">
      <c r="A82" s="134">
        <v>52.020099999999999</v>
      </c>
      <c r="B82" s="135" t="s">
        <v>179</v>
      </c>
      <c r="C82" s="134" t="s">
        <v>393</v>
      </c>
      <c r="D82" s="134"/>
      <c r="E82" s="134"/>
      <c r="F82" s="136" t="s">
        <v>137</v>
      </c>
      <c r="G82" s="137" t="s">
        <v>180</v>
      </c>
      <c r="H82" s="138">
        <v>2</v>
      </c>
      <c r="I82" s="139"/>
      <c r="J82" s="140"/>
      <c r="K82" s="137"/>
      <c r="L82" s="138"/>
      <c r="M82" s="141"/>
      <c r="N82" s="140"/>
      <c r="O82" s="137"/>
      <c r="P82" s="138"/>
      <c r="Q82" s="137"/>
      <c r="R82" s="138"/>
    </row>
    <row r="83" spans="1:18" s="133" customFormat="1" ht="15" customHeight="1" x14ac:dyDescent="0.2">
      <c r="A83" s="134">
        <v>52.020099999999999</v>
      </c>
      <c r="B83" s="135" t="s">
        <v>179</v>
      </c>
      <c r="C83" s="134" t="s">
        <v>393</v>
      </c>
      <c r="D83" s="134" t="s">
        <v>137</v>
      </c>
      <c r="E83" s="134"/>
      <c r="F83" s="136"/>
      <c r="G83" s="137" t="s">
        <v>181</v>
      </c>
      <c r="H83" s="138">
        <v>1</v>
      </c>
      <c r="I83" s="139" t="s">
        <v>182</v>
      </c>
      <c r="J83" s="140">
        <v>1</v>
      </c>
      <c r="K83" s="137"/>
      <c r="L83" s="138"/>
      <c r="M83" s="141"/>
      <c r="N83" s="140"/>
      <c r="O83" s="137"/>
      <c r="P83" s="138"/>
      <c r="Q83" s="137"/>
      <c r="R83" s="138"/>
    </row>
    <row r="84" spans="1:18" s="133" customFormat="1" ht="15" customHeight="1" x14ac:dyDescent="0.2">
      <c r="A84" s="134">
        <v>52.020099999999999</v>
      </c>
      <c r="B84" s="135" t="s">
        <v>179</v>
      </c>
      <c r="C84" s="134" t="s">
        <v>393</v>
      </c>
      <c r="D84" s="134"/>
      <c r="E84" s="134" t="s">
        <v>137</v>
      </c>
      <c r="F84" s="136"/>
      <c r="G84" s="137"/>
      <c r="H84" s="138">
        <v>1</v>
      </c>
      <c r="I84" s="139"/>
      <c r="J84" s="140"/>
      <c r="K84" s="137"/>
      <c r="L84" s="138"/>
      <c r="M84" s="141"/>
      <c r="N84" s="140"/>
      <c r="O84" s="137"/>
      <c r="P84" s="138"/>
      <c r="Q84" s="137"/>
      <c r="R84" s="138"/>
    </row>
    <row r="85" spans="1:18" s="133" customFormat="1" ht="15" customHeight="1" x14ac:dyDescent="0.2">
      <c r="A85" s="134">
        <v>52.020099999999999</v>
      </c>
      <c r="B85" s="135" t="s">
        <v>183</v>
      </c>
      <c r="C85" s="134" t="s">
        <v>394</v>
      </c>
      <c r="D85" s="134"/>
      <c r="E85" s="134"/>
      <c r="F85" s="136" t="s">
        <v>137</v>
      </c>
      <c r="G85" s="137" t="s">
        <v>139</v>
      </c>
      <c r="H85" s="138">
        <v>1</v>
      </c>
      <c r="I85" s="139"/>
      <c r="J85" s="140"/>
      <c r="K85" s="137"/>
      <c r="L85" s="138"/>
      <c r="M85" s="141"/>
      <c r="N85" s="140"/>
      <c r="O85" s="137"/>
      <c r="P85" s="138"/>
      <c r="Q85" s="137"/>
      <c r="R85" s="138"/>
    </row>
    <row r="86" spans="1:18" s="133" customFormat="1" ht="15" customHeight="1" x14ac:dyDescent="0.2">
      <c r="A86" s="134">
        <v>52.020099999999999</v>
      </c>
      <c r="B86" s="135" t="s">
        <v>183</v>
      </c>
      <c r="C86" s="134" t="s">
        <v>394</v>
      </c>
      <c r="D86" s="134"/>
      <c r="E86" s="134"/>
      <c r="F86" s="136" t="s">
        <v>137</v>
      </c>
      <c r="G86" s="137" t="s">
        <v>139</v>
      </c>
      <c r="H86" s="138">
        <v>16</v>
      </c>
      <c r="I86" s="139"/>
      <c r="J86" s="140"/>
      <c r="K86" s="137"/>
      <c r="L86" s="138"/>
      <c r="M86" s="141"/>
      <c r="N86" s="140"/>
      <c r="O86" s="137"/>
      <c r="P86" s="138"/>
      <c r="Q86" s="137"/>
      <c r="R86" s="138"/>
    </row>
    <row r="87" spans="1:18" s="133" customFormat="1" ht="15" customHeight="1" x14ac:dyDescent="0.2">
      <c r="A87" s="134">
        <v>52.020099999999999</v>
      </c>
      <c r="B87" s="135" t="s">
        <v>184</v>
      </c>
      <c r="C87" s="134" t="s">
        <v>395</v>
      </c>
      <c r="D87" s="134"/>
      <c r="E87" s="134" t="s">
        <v>137</v>
      </c>
      <c r="F87" s="136"/>
      <c r="G87" s="137"/>
      <c r="H87" s="138">
        <v>6</v>
      </c>
      <c r="I87" s="139"/>
      <c r="J87" s="140"/>
      <c r="K87" s="137"/>
      <c r="L87" s="138"/>
      <c r="M87" s="141"/>
      <c r="N87" s="140"/>
      <c r="O87" s="137"/>
      <c r="P87" s="138"/>
      <c r="Q87" s="137"/>
      <c r="R87" s="138"/>
    </row>
    <row r="88" spans="1:18" s="133" customFormat="1" ht="15" customHeight="1" x14ac:dyDescent="0.2">
      <c r="A88" s="134">
        <v>52.020099999999999</v>
      </c>
      <c r="B88" s="135" t="s">
        <v>184</v>
      </c>
      <c r="C88" s="134" t="s">
        <v>395</v>
      </c>
      <c r="D88" s="134"/>
      <c r="E88" s="134" t="s">
        <v>137</v>
      </c>
      <c r="F88" s="136"/>
      <c r="G88" s="137"/>
      <c r="H88" s="138">
        <v>9</v>
      </c>
      <c r="I88" s="139"/>
      <c r="J88" s="140"/>
      <c r="K88" s="137"/>
      <c r="L88" s="138"/>
      <c r="M88" s="141"/>
      <c r="N88" s="140"/>
      <c r="O88" s="137"/>
      <c r="P88" s="138"/>
      <c r="Q88" s="137"/>
      <c r="R88" s="138"/>
    </row>
    <row r="89" spans="1:18" s="133" customFormat="1" ht="15" customHeight="1" x14ac:dyDescent="0.2">
      <c r="A89" s="134">
        <v>52.020099999999999</v>
      </c>
      <c r="B89" s="135" t="s">
        <v>184</v>
      </c>
      <c r="C89" s="134" t="s">
        <v>395</v>
      </c>
      <c r="D89" s="134"/>
      <c r="E89" s="134"/>
      <c r="F89" s="136" t="s">
        <v>137</v>
      </c>
      <c r="G89" s="137" t="s">
        <v>163</v>
      </c>
      <c r="H89" s="138">
        <v>3</v>
      </c>
      <c r="I89" s="139"/>
      <c r="J89" s="140"/>
      <c r="K89" s="137"/>
      <c r="L89" s="138"/>
      <c r="M89" s="141"/>
      <c r="N89" s="140"/>
      <c r="O89" s="137"/>
      <c r="P89" s="138"/>
      <c r="Q89" s="137"/>
      <c r="R89" s="138"/>
    </row>
    <row r="90" spans="1:18" s="133" customFormat="1" ht="15" customHeight="1" x14ac:dyDescent="0.2">
      <c r="A90" s="134">
        <v>52.020099999999999</v>
      </c>
      <c r="B90" s="135" t="s">
        <v>185</v>
      </c>
      <c r="C90" s="134" t="s">
        <v>396</v>
      </c>
      <c r="D90" s="134"/>
      <c r="E90" s="134"/>
      <c r="F90" s="136" t="s">
        <v>137</v>
      </c>
      <c r="G90" s="137" t="s">
        <v>162</v>
      </c>
      <c r="H90" s="138">
        <v>15</v>
      </c>
      <c r="I90" s="139"/>
      <c r="J90" s="140"/>
      <c r="K90" s="137"/>
      <c r="L90" s="138"/>
      <c r="M90" s="141"/>
      <c r="N90" s="140"/>
      <c r="O90" s="137"/>
      <c r="P90" s="138"/>
      <c r="Q90" s="137"/>
      <c r="R90" s="138"/>
    </row>
    <row r="91" spans="1:18" s="133" customFormat="1" ht="15" customHeight="1" x14ac:dyDescent="0.2">
      <c r="A91" s="134">
        <v>52.020099999999999</v>
      </c>
      <c r="B91" s="135" t="s">
        <v>185</v>
      </c>
      <c r="C91" s="134" t="s">
        <v>396</v>
      </c>
      <c r="D91" s="134"/>
      <c r="E91" s="134" t="s">
        <v>137</v>
      </c>
      <c r="F91" s="136"/>
      <c r="G91" s="137"/>
      <c r="H91" s="138">
        <v>8</v>
      </c>
      <c r="I91" s="139"/>
      <c r="J91" s="140"/>
      <c r="K91" s="137"/>
      <c r="L91" s="138"/>
      <c r="M91" s="141"/>
      <c r="N91" s="140"/>
      <c r="O91" s="137"/>
      <c r="P91" s="138"/>
      <c r="Q91" s="137"/>
      <c r="R91" s="138"/>
    </row>
    <row r="92" spans="1:18" s="133" customFormat="1" ht="15" customHeight="1" x14ac:dyDescent="0.2">
      <c r="A92" s="134">
        <v>52.020099999999999</v>
      </c>
      <c r="B92" s="135" t="s">
        <v>185</v>
      </c>
      <c r="C92" s="134" t="s">
        <v>396</v>
      </c>
      <c r="D92" s="134"/>
      <c r="E92" s="134" t="s">
        <v>137</v>
      </c>
      <c r="F92" s="136"/>
      <c r="G92" s="137"/>
      <c r="H92" s="138">
        <v>6</v>
      </c>
      <c r="I92" s="139"/>
      <c r="J92" s="140"/>
      <c r="K92" s="137"/>
      <c r="L92" s="138"/>
      <c r="M92" s="141"/>
      <c r="N92" s="140"/>
      <c r="O92" s="137"/>
      <c r="P92" s="138"/>
      <c r="Q92" s="137"/>
      <c r="R92" s="138"/>
    </row>
    <row r="93" spans="1:18" s="133" customFormat="1" ht="15" customHeight="1" x14ac:dyDescent="0.2">
      <c r="A93" s="134">
        <v>52.020099999999999</v>
      </c>
      <c r="B93" s="135" t="s">
        <v>185</v>
      </c>
      <c r="C93" s="134" t="s">
        <v>396</v>
      </c>
      <c r="D93" s="134"/>
      <c r="E93" s="134"/>
      <c r="F93" s="136" t="s">
        <v>137</v>
      </c>
      <c r="G93" s="137" t="s">
        <v>163</v>
      </c>
      <c r="H93" s="138">
        <v>2</v>
      </c>
      <c r="I93" s="139"/>
      <c r="J93" s="140"/>
      <c r="K93" s="137"/>
      <c r="L93" s="138"/>
      <c r="M93" s="141"/>
      <c r="N93" s="140"/>
      <c r="O93" s="137"/>
      <c r="P93" s="138"/>
      <c r="Q93" s="137"/>
      <c r="R93" s="138"/>
    </row>
    <row r="94" spans="1:18" s="133" customFormat="1" ht="15" customHeight="1" x14ac:dyDescent="0.2">
      <c r="A94" s="134">
        <v>52.020099999999999</v>
      </c>
      <c r="B94" s="135" t="s">
        <v>185</v>
      </c>
      <c r="C94" s="134" t="s">
        <v>396</v>
      </c>
      <c r="D94" s="134"/>
      <c r="E94" s="134"/>
      <c r="F94" s="136" t="s">
        <v>137</v>
      </c>
      <c r="G94" s="137" t="s">
        <v>152</v>
      </c>
      <c r="H94" s="138">
        <v>9</v>
      </c>
      <c r="I94" s="139"/>
      <c r="J94" s="140"/>
      <c r="K94" s="137"/>
      <c r="L94" s="138"/>
      <c r="M94" s="141"/>
      <c r="N94" s="140"/>
      <c r="O94" s="137"/>
      <c r="P94" s="138"/>
      <c r="Q94" s="137"/>
      <c r="R94" s="138"/>
    </row>
    <row r="95" spans="1:18" s="133" customFormat="1" ht="15" customHeight="1" x14ac:dyDescent="0.2">
      <c r="A95" s="134">
        <v>52.020099999999999</v>
      </c>
      <c r="B95" s="135" t="s">
        <v>185</v>
      </c>
      <c r="C95" s="134" t="s">
        <v>396</v>
      </c>
      <c r="D95" s="134"/>
      <c r="E95" s="134"/>
      <c r="F95" s="136" t="s">
        <v>137</v>
      </c>
      <c r="G95" s="137" t="s">
        <v>139</v>
      </c>
      <c r="H95" s="138">
        <v>1</v>
      </c>
      <c r="I95" s="139"/>
      <c r="J95" s="140"/>
      <c r="K95" s="137"/>
      <c r="L95" s="138"/>
      <c r="M95" s="141"/>
      <c r="N95" s="140"/>
      <c r="O95" s="137"/>
      <c r="P95" s="138"/>
      <c r="Q95" s="137"/>
      <c r="R95" s="138"/>
    </row>
    <row r="96" spans="1:18" s="133" customFormat="1" ht="15" customHeight="1" x14ac:dyDescent="0.2">
      <c r="A96" s="134">
        <v>52.020099999999999</v>
      </c>
      <c r="B96" s="135" t="s">
        <v>185</v>
      </c>
      <c r="C96" s="134" t="s">
        <v>396</v>
      </c>
      <c r="D96" s="134"/>
      <c r="E96" s="134"/>
      <c r="F96" s="136" t="s">
        <v>137</v>
      </c>
      <c r="G96" s="137" t="s">
        <v>139</v>
      </c>
      <c r="H96" s="138">
        <v>18</v>
      </c>
      <c r="I96" s="139"/>
      <c r="J96" s="140"/>
      <c r="K96" s="137"/>
      <c r="L96" s="138"/>
      <c r="M96" s="141"/>
      <c r="N96" s="140"/>
      <c r="O96" s="137"/>
      <c r="P96" s="138"/>
      <c r="Q96" s="137"/>
      <c r="R96" s="138"/>
    </row>
    <row r="97" spans="1:18" s="133" customFormat="1" ht="15" customHeight="1" x14ac:dyDescent="0.2">
      <c r="A97" s="134">
        <v>24.010100000000001</v>
      </c>
      <c r="B97" s="135" t="s">
        <v>186</v>
      </c>
      <c r="C97" s="134" t="s">
        <v>397</v>
      </c>
      <c r="D97" s="134"/>
      <c r="E97" s="134"/>
      <c r="F97" s="136" t="s">
        <v>137</v>
      </c>
      <c r="G97" s="137" t="s">
        <v>180</v>
      </c>
      <c r="H97" s="138">
        <v>15</v>
      </c>
      <c r="I97" s="139"/>
      <c r="J97" s="140"/>
      <c r="K97" s="137"/>
      <c r="L97" s="138"/>
      <c r="M97" s="141"/>
      <c r="N97" s="140"/>
      <c r="O97" s="137"/>
      <c r="P97" s="138"/>
      <c r="Q97" s="137"/>
      <c r="R97" s="138"/>
    </row>
    <row r="98" spans="1:18" s="133" customFormat="1" ht="15" customHeight="1" x14ac:dyDescent="0.2">
      <c r="A98" s="134">
        <v>24.010100000000001</v>
      </c>
      <c r="B98" s="135" t="s">
        <v>186</v>
      </c>
      <c r="C98" s="134" t="s">
        <v>397</v>
      </c>
      <c r="D98" s="134"/>
      <c r="E98" s="134"/>
      <c r="F98" s="136" t="s">
        <v>137</v>
      </c>
      <c r="G98" s="137" t="s">
        <v>152</v>
      </c>
      <c r="H98" s="138">
        <v>18</v>
      </c>
      <c r="I98" s="139"/>
      <c r="J98" s="140"/>
      <c r="K98" s="137"/>
      <c r="L98" s="138"/>
      <c r="M98" s="141"/>
      <c r="N98" s="140"/>
      <c r="O98" s="137"/>
      <c r="P98" s="138"/>
      <c r="Q98" s="137"/>
      <c r="R98" s="138"/>
    </row>
    <row r="99" spans="1:18" s="133" customFormat="1" ht="15" customHeight="1" x14ac:dyDescent="0.2">
      <c r="A99" s="134">
        <v>24.010100000000001</v>
      </c>
      <c r="B99" s="135" t="s">
        <v>186</v>
      </c>
      <c r="C99" s="134" t="s">
        <v>397</v>
      </c>
      <c r="D99" s="134"/>
      <c r="E99" s="134"/>
      <c r="F99" s="136" t="s">
        <v>137</v>
      </c>
      <c r="G99" s="137" t="s">
        <v>152</v>
      </c>
      <c r="H99" s="138">
        <v>12</v>
      </c>
      <c r="I99" s="139"/>
      <c r="J99" s="140"/>
      <c r="K99" s="137"/>
      <c r="L99" s="138"/>
      <c r="M99" s="141"/>
      <c r="N99" s="140"/>
      <c r="O99" s="137"/>
      <c r="P99" s="138"/>
      <c r="Q99" s="137"/>
      <c r="R99" s="138"/>
    </row>
    <row r="100" spans="1:18" s="133" customFormat="1" ht="15" customHeight="1" x14ac:dyDescent="0.2">
      <c r="A100" s="134">
        <v>24.010100000000001</v>
      </c>
      <c r="B100" s="135" t="s">
        <v>186</v>
      </c>
      <c r="C100" s="134" t="s">
        <v>397</v>
      </c>
      <c r="D100" s="134"/>
      <c r="E100" s="134"/>
      <c r="F100" s="136" t="s">
        <v>137</v>
      </c>
      <c r="G100" s="137" t="s">
        <v>139</v>
      </c>
      <c r="H100" s="138">
        <v>11</v>
      </c>
      <c r="I100" s="139"/>
      <c r="J100" s="140"/>
      <c r="K100" s="137"/>
      <c r="L100" s="138"/>
      <c r="M100" s="141"/>
      <c r="N100" s="140"/>
      <c r="O100" s="137"/>
      <c r="P100" s="138"/>
      <c r="Q100" s="137"/>
      <c r="R100" s="138"/>
    </row>
    <row r="101" spans="1:18" s="133" customFormat="1" ht="15" customHeight="1" x14ac:dyDescent="0.2">
      <c r="A101" s="134">
        <v>24.010100000000001</v>
      </c>
      <c r="B101" s="135" t="s">
        <v>187</v>
      </c>
      <c r="C101" s="134" t="s">
        <v>397</v>
      </c>
      <c r="D101" s="134"/>
      <c r="E101" s="134"/>
      <c r="F101" s="136" t="s">
        <v>137</v>
      </c>
      <c r="G101" s="137" t="s">
        <v>139</v>
      </c>
      <c r="H101" s="138">
        <v>11</v>
      </c>
      <c r="I101" s="139"/>
      <c r="J101" s="140"/>
      <c r="K101" s="137"/>
      <c r="L101" s="138"/>
      <c r="M101" s="141"/>
      <c r="N101" s="140"/>
      <c r="O101" s="137"/>
      <c r="P101" s="138"/>
      <c r="Q101" s="137"/>
      <c r="R101" s="138"/>
    </row>
    <row r="102" spans="1:18" s="133" customFormat="1" ht="15" customHeight="1" x14ac:dyDescent="0.2">
      <c r="A102" s="134">
        <v>46.049900000000001</v>
      </c>
      <c r="B102" s="135" t="s">
        <v>188</v>
      </c>
      <c r="C102" s="134" t="s">
        <v>398</v>
      </c>
      <c r="D102" s="134"/>
      <c r="E102" s="134"/>
      <c r="F102" s="136" t="s">
        <v>137</v>
      </c>
      <c r="G102" s="137" t="s">
        <v>139</v>
      </c>
      <c r="H102" s="138">
        <v>5</v>
      </c>
      <c r="I102" s="139"/>
      <c r="J102" s="140"/>
      <c r="K102" s="137"/>
      <c r="L102" s="138"/>
      <c r="M102" s="141"/>
      <c r="N102" s="140"/>
      <c r="O102" s="137"/>
      <c r="P102" s="138"/>
      <c r="Q102" s="137"/>
      <c r="R102" s="138"/>
    </row>
    <row r="103" spans="1:18" s="133" customFormat="1" ht="15" customHeight="1" x14ac:dyDescent="0.2">
      <c r="A103" s="134">
        <v>46.049900000000001</v>
      </c>
      <c r="B103" s="135" t="s">
        <v>189</v>
      </c>
      <c r="C103" s="134" t="s">
        <v>399</v>
      </c>
      <c r="D103" s="134"/>
      <c r="E103" s="134"/>
      <c r="F103" s="136" t="s">
        <v>137</v>
      </c>
      <c r="G103" s="137" t="s">
        <v>139</v>
      </c>
      <c r="H103" s="138">
        <v>5</v>
      </c>
      <c r="I103" s="139"/>
      <c r="J103" s="140"/>
      <c r="K103" s="137"/>
      <c r="L103" s="138"/>
      <c r="M103" s="141"/>
      <c r="N103" s="140"/>
      <c r="O103" s="137"/>
      <c r="P103" s="138"/>
      <c r="Q103" s="137"/>
      <c r="R103" s="138"/>
    </row>
    <row r="104" spans="1:18" s="133" customFormat="1" ht="15" customHeight="1" x14ac:dyDescent="0.2">
      <c r="A104" s="134">
        <v>46.049900000000001</v>
      </c>
      <c r="B104" s="135" t="s">
        <v>190</v>
      </c>
      <c r="C104" s="134" t="s">
        <v>400</v>
      </c>
      <c r="D104" s="134"/>
      <c r="E104" s="134"/>
      <c r="F104" s="136" t="s">
        <v>137</v>
      </c>
      <c r="G104" s="137" t="s">
        <v>139</v>
      </c>
      <c r="H104" s="138">
        <v>5</v>
      </c>
      <c r="I104" s="139"/>
      <c r="J104" s="140"/>
      <c r="K104" s="137"/>
      <c r="L104" s="138"/>
      <c r="M104" s="141"/>
      <c r="N104" s="140"/>
      <c r="O104" s="137"/>
      <c r="P104" s="138"/>
      <c r="Q104" s="137"/>
      <c r="R104" s="138"/>
    </row>
    <row r="105" spans="1:18" s="133" customFormat="1" ht="15" customHeight="1" x14ac:dyDescent="0.2">
      <c r="A105" s="134">
        <v>46.049900000000001</v>
      </c>
      <c r="B105" s="135" t="s">
        <v>191</v>
      </c>
      <c r="C105" s="134" t="s">
        <v>401</v>
      </c>
      <c r="D105" s="134"/>
      <c r="E105" s="134"/>
      <c r="F105" s="136" t="s">
        <v>137</v>
      </c>
      <c r="G105" s="137" t="s">
        <v>139</v>
      </c>
      <c r="H105" s="138">
        <v>5</v>
      </c>
      <c r="I105" s="139"/>
      <c r="J105" s="140"/>
      <c r="K105" s="137"/>
      <c r="L105" s="138"/>
      <c r="M105" s="141"/>
      <c r="N105" s="140"/>
      <c r="O105" s="137"/>
      <c r="P105" s="138"/>
      <c r="Q105" s="137"/>
      <c r="R105" s="138"/>
    </row>
    <row r="106" spans="1:18" s="133" customFormat="1" ht="15" customHeight="1" x14ac:dyDescent="0.2">
      <c r="A106" s="134">
        <v>46.049900000000001</v>
      </c>
      <c r="B106" s="135" t="s">
        <v>192</v>
      </c>
      <c r="C106" s="134" t="s">
        <v>402</v>
      </c>
      <c r="D106" s="134"/>
      <c r="E106" s="134"/>
      <c r="F106" s="136" t="s">
        <v>137</v>
      </c>
      <c r="G106" s="137" t="s">
        <v>193</v>
      </c>
      <c r="H106" s="138">
        <v>4</v>
      </c>
      <c r="I106" s="139"/>
      <c r="J106" s="140"/>
      <c r="K106" s="137"/>
      <c r="L106" s="138"/>
      <c r="M106" s="141"/>
      <c r="N106" s="140"/>
      <c r="O106" s="137"/>
      <c r="P106" s="138"/>
      <c r="Q106" s="137"/>
      <c r="R106" s="138"/>
    </row>
    <row r="107" spans="1:18" s="133" customFormat="1" ht="15" customHeight="1" x14ac:dyDescent="0.2">
      <c r="A107" s="134">
        <v>46.049900000000001</v>
      </c>
      <c r="B107" s="135" t="s">
        <v>192</v>
      </c>
      <c r="C107" s="134" t="s">
        <v>402</v>
      </c>
      <c r="D107" s="134"/>
      <c r="E107" s="134"/>
      <c r="F107" s="136" t="s">
        <v>137</v>
      </c>
      <c r="G107" s="137" t="s">
        <v>139</v>
      </c>
      <c r="H107" s="138">
        <v>13</v>
      </c>
      <c r="I107" s="139"/>
      <c r="J107" s="140"/>
      <c r="K107" s="137"/>
      <c r="L107" s="138"/>
      <c r="M107" s="141"/>
      <c r="N107" s="140"/>
      <c r="O107" s="137"/>
      <c r="P107" s="138"/>
      <c r="Q107" s="137"/>
      <c r="R107" s="138"/>
    </row>
    <row r="108" spans="1:18" s="133" customFormat="1" ht="15" customHeight="1" x14ac:dyDescent="0.2">
      <c r="A108" s="134">
        <v>46.049900000000001</v>
      </c>
      <c r="B108" s="135" t="s">
        <v>194</v>
      </c>
      <c r="C108" s="134" t="s">
        <v>403</v>
      </c>
      <c r="D108" s="134"/>
      <c r="E108" s="134"/>
      <c r="F108" s="136" t="s">
        <v>137</v>
      </c>
      <c r="G108" s="137" t="s">
        <v>193</v>
      </c>
      <c r="H108" s="138">
        <v>2</v>
      </c>
      <c r="I108" s="139"/>
      <c r="J108" s="140"/>
      <c r="K108" s="137"/>
      <c r="L108" s="138"/>
      <c r="M108" s="141"/>
      <c r="N108" s="140"/>
      <c r="O108" s="137"/>
      <c r="P108" s="138"/>
      <c r="Q108" s="137"/>
      <c r="R108" s="138"/>
    </row>
    <row r="109" spans="1:18" s="133" customFormat="1" ht="15" customHeight="1" x14ac:dyDescent="0.2">
      <c r="A109" s="134">
        <v>46.049900000000001</v>
      </c>
      <c r="B109" s="135" t="s">
        <v>194</v>
      </c>
      <c r="C109" s="134" t="s">
        <v>403</v>
      </c>
      <c r="D109" s="134"/>
      <c r="E109" s="134"/>
      <c r="F109" s="136" t="s">
        <v>137</v>
      </c>
      <c r="G109" s="137" t="s">
        <v>139</v>
      </c>
      <c r="H109" s="138">
        <v>6</v>
      </c>
      <c r="I109" s="139"/>
      <c r="J109" s="140"/>
      <c r="K109" s="137"/>
      <c r="L109" s="138"/>
      <c r="M109" s="141"/>
      <c r="N109" s="140"/>
      <c r="O109" s="137"/>
      <c r="P109" s="138"/>
      <c r="Q109" s="137"/>
      <c r="R109" s="138"/>
    </row>
    <row r="110" spans="1:18" s="133" customFormat="1" ht="15" customHeight="1" x14ac:dyDescent="0.2">
      <c r="A110" s="134">
        <v>46.049900000000001</v>
      </c>
      <c r="B110" s="135" t="s">
        <v>195</v>
      </c>
      <c r="C110" s="134" t="s">
        <v>404</v>
      </c>
      <c r="D110" s="134"/>
      <c r="E110" s="134"/>
      <c r="F110" s="136" t="s">
        <v>137</v>
      </c>
      <c r="G110" s="137" t="s">
        <v>193</v>
      </c>
      <c r="H110" s="138">
        <v>4</v>
      </c>
      <c r="I110" s="139"/>
      <c r="J110" s="140"/>
      <c r="K110" s="137"/>
      <c r="L110" s="138"/>
      <c r="M110" s="141"/>
      <c r="N110" s="140"/>
      <c r="O110" s="137"/>
      <c r="P110" s="138"/>
      <c r="Q110" s="137"/>
      <c r="R110" s="138"/>
    </row>
    <row r="111" spans="1:18" s="133" customFormat="1" ht="15" customHeight="1" x14ac:dyDescent="0.2">
      <c r="A111" s="134">
        <v>46.049900000000001</v>
      </c>
      <c r="B111" s="135" t="s">
        <v>195</v>
      </c>
      <c r="C111" s="134" t="s">
        <v>404</v>
      </c>
      <c r="D111" s="134"/>
      <c r="E111" s="134"/>
      <c r="F111" s="136" t="s">
        <v>137</v>
      </c>
      <c r="G111" s="137" t="s">
        <v>139</v>
      </c>
      <c r="H111" s="138">
        <v>13</v>
      </c>
      <c r="I111" s="139"/>
      <c r="J111" s="140"/>
      <c r="K111" s="137"/>
      <c r="L111" s="138"/>
      <c r="M111" s="141"/>
      <c r="N111" s="140"/>
      <c r="O111" s="137"/>
      <c r="P111" s="138"/>
      <c r="Q111" s="137"/>
      <c r="R111" s="138"/>
    </row>
    <row r="112" spans="1:18" s="133" customFormat="1" ht="15" customHeight="1" x14ac:dyDescent="0.2">
      <c r="A112" s="134">
        <v>46.049900000000001</v>
      </c>
      <c r="B112" s="135" t="s">
        <v>196</v>
      </c>
      <c r="C112" s="134" t="s">
        <v>405</v>
      </c>
      <c r="D112" s="134"/>
      <c r="E112" s="134"/>
      <c r="F112" s="136" t="s">
        <v>137</v>
      </c>
      <c r="G112" s="137" t="s">
        <v>193</v>
      </c>
      <c r="H112" s="138">
        <v>1</v>
      </c>
      <c r="I112" s="139"/>
      <c r="J112" s="140"/>
      <c r="K112" s="137"/>
      <c r="L112" s="138"/>
      <c r="M112" s="141"/>
      <c r="N112" s="140"/>
      <c r="O112" s="137"/>
      <c r="P112" s="138"/>
      <c r="Q112" s="137"/>
      <c r="R112" s="138"/>
    </row>
    <row r="113" spans="1:18" s="133" customFormat="1" ht="15" customHeight="1" x14ac:dyDescent="0.2">
      <c r="A113" s="134">
        <v>46.049900000000001</v>
      </c>
      <c r="B113" s="135" t="s">
        <v>196</v>
      </c>
      <c r="C113" s="134" t="s">
        <v>405</v>
      </c>
      <c r="D113" s="134"/>
      <c r="E113" s="134"/>
      <c r="F113" s="136" t="s">
        <v>137</v>
      </c>
      <c r="G113" s="137" t="s">
        <v>139</v>
      </c>
      <c r="H113" s="138">
        <v>6</v>
      </c>
      <c r="I113" s="139"/>
      <c r="J113" s="140"/>
      <c r="K113" s="137"/>
      <c r="L113" s="138"/>
      <c r="M113" s="141"/>
      <c r="N113" s="140"/>
      <c r="O113" s="137"/>
      <c r="P113" s="138"/>
      <c r="Q113" s="137"/>
      <c r="R113" s="138"/>
    </row>
    <row r="114" spans="1:18" s="133" customFormat="1" ht="15" customHeight="1" x14ac:dyDescent="0.2">
      <c r="A114" s="134">
        <v>43.010399999999997</v>
      </c>
      <c r="B114" s="135" t="s">
        <v>197</v>
      </c>
      <c r="C114" s="134" t="s">
        <v>406</v>
      </c>
      <c r="D114" s="134"/>
      <c r="E114" s="134" t="s">
        <v>137</v>
      </c>
      <c r="F114" s="136"/>
      <c r="G114" s="137"/>
      <c r="H114" s="138">
        <v>15</v>
      </c>
      <c r="I114" s="139"/>
      <c r="J114" s="140"/>
      <c r="K114" s="137"/>
      <c r="L114" s="138"/>
      <c r="M114" s="141"/>
      <c r="N114" s="140"/>
      <c r="O114" s="137"/>
      <c r="P114" s="138"/>
      <c r="Q114" s="137"/>
      <c r="R114" s="138"/>
    </row>
    <row r="115" spans="1:18" s="133" customFormat="1" ht="15" customHeight="1" x14ac:dyDescent="0.2">
      <c r="A115" s="134">
        <v>43.010399999999997</v>
      </c>
      <c r="B115" s="135" t="s">
        <v>197</v>
      </c>
      <c r="C115" s="134" t="s">
        <v>406</v>
      </c>
      <c r="D115" s="134"/>
      <c r="E115" s="134" t="s">
        <v>137</v>
      </c>
      <c r="F115" s="136"/>
      <c r="G115" s="137"/>
      <c r="H115" s="138">
        <v>16</v>
      </c>
      <c r="I115" s="139"/>
      <c r="J115" s="140"/>
      <c r="K115" s="137"/>
      <c r="L115" s="138"/>
      <c r="M115" s="141"/>
      <c r="N115" s="140"/>
      <c r="O115" s="137"/>
      <c r="P115" s="138"/>
      <c r="Q115" s="137"/>
      <c r="R115" s="138"/>
    </row>
    <row r="116" spans="1:18" s="133" customFormat="1" ht="15" customHeight="1" x14ac:dyDescent="0.2">
      <c r="A116" s="134">
        <v>43.010399999999997</v>
      </c>
      <c r="B116" s="135" t="s">
        <v>197</v>
      </c>
      <c r="C116" s="134" t="s">
        <v>406</v>
      </c>
      <c r="D116" s="134"/>
      <c r="E116" s="134" t="s">
        <v>137</v>
      </c>
      <c r="F116" s="136"/>
      <c r="G116" s="137"/>
      <c r="H116" s="138">
        <v>11</v>
      </c>
      <c r="I116" s="139"/>
      <c r="J116" s="140"/>
      <c r="K116" s="137"/>
      <c r="L116" s="138"/>
      <c r="M116" s="141"/>
      <c r="N116" s="140"/>
      <c r="O116" s="137"/>
      <c r="P116" s="138"/>
      <c r="Q116" s="137"/>
      <c r="R116" s="138"/>
    </row>
    <row r="117" spans="1:18" s="133" customFormat="1" ht="15" customHeight="1" x14ac:dyDescent="0.2">
      <c r="A117" s="134">
        <v>43.010399999999997</v>
      </c>
      <c r="B117" s="135" t="s">
        <v>197</v>
      </c>
      <c r="C117" s="134" t="s">
        <v>406</v>
      </c>
      <c r="D117" s="134"/>
      <c r="E117" s="134"/>
      <c r="F117" s="136" t="s">
        <v>137</v>
      </c>
      <c r="G117" s="137" t="s">
        <v>177</v>
      </c>
      <c r="H117" s="138">
        <v>7</v>
      </c>
      <c r="I117" s="139"/>
      <c r="J117" s="140"/>
      <c r="K117" s="137"/>
      <c r="L117" s="138"/>
      <c r="M117" s="141"/>
      <c r="N117" s="140"/>
      <c r="O117" s="137"/>
      <c r="P117" s="138"/>
      <c r="Q117" s="137"/>
      <c r="R117" s="138"/>
    </row>
    <row r="118" spans="1:18" s="133" customFormat="1" ht="15" customHeight="1" x14ac:dyDescent="0.2">
      <c r="A118" s="134">
        <v>43.010399999999997</v>
      </c>
      <c r="B118" s="135" t="s">
        <v>197</v>
      </c>
      <c r="C118" s="134" t="s">
        <v>406</v>
      </c>
      <c r="D118" s="134"/>
      <c r="E118" s="134" t="s">
        <v>137</v>
      </c>
      <c r="F118" s="136"/>
      <c r="G118" s="137"/>
      <c r="H118" s="138">
        <v>4</v>
      </c>
      <c r="I118" s="139"/>
      <c r="J118" s="140"/>
      <c r="K118" s="137"/>
      <c r="L118" s="138"/>
      <c r="M118" s="141"/>
      <c r="N118" s="140"/>
      <c r="O118" s="137"/>
      <c r="P118" s="138"/>
      <c r="Q118" s="137"/>
      <c r="R118" s="138"/>
    </row>
    <row r="119" spans="1:18" s="133" customFormat="1" ht="15" customHeight="1" x14ac:dyDescent="0.2">
      <c r="A119" s="134">
        <v>43.010399999999997</v>
      </c>
      <c r="B119" s="135" t="s">
        <v>197</v>
      </c>
      <c r="C119" s="134" t="s">
        <v>406</v>
      </c>
      <c r="D119" s="134"/>
      <c r="E119" s="134" t="s">
        <v>137</v>
      </c>
      <c r="F119" s="136"/>
      <c r="G119" s="137"/>
      <c r="H119" s="138">
        <v>4</v>
      </c>
      <c r="I119" s="139"/>
      <c r="J119" s="140"/>
      <c r="K119" s="137"/>
      <c r="L119" s="138"/>
      <c r="M119" s="141"/>
      <c r="N119" s="140"/>
      <c r="O119" s="137"/>
      <c r="P119" s="138"/>
      <c r="Q119" s="137"/>
      <c r="R119" s="138"/>
    </row>
    <row r="120" spans="1:18" s="133" customFormat="1" ht="15" customHeight="1" x14ac:dyDescent="0.2">
      <c r="A120" s="134">
        <v>43.010399999999997</v>
      </c>
      <c r="B120" s="135" t="s">
        <v>197</v>
      </c>
      <c r="C120" s="134" t="s">
        <v>406</v>
      </c>
      <c r="D120" s="134"/>
      <c r="E120" s="134"/>
      <c r="F120" s="136" t="s">
        <v>137</v>
      </c>
      <c r="G120" s="137" t="s">
        <v>139</v>
      </c>
      <c r="H120" s="138">
        <v>18</v>
      </c>
      <c r="I120" s="139"/>
      <c r="J120" s="140"/>
      <c r="K120" s="137"/>
      <c r="L120" s="138"/>
      <c r="M120" s="141"/>
      <c r="N120" s="140"/>
      <c r="O120" s="137"/>
      <c r="P120" s="138"/>
      <c r="Q120" s="137"/>
      <c r="R120" s="138"/>
    </row>
    <row r="121" spans="1:18" s="133" customFormat="1" ht="15" customHeight="1" x14ac:dyDescent="0.2">
      <c r="A121" s="134">
        <v>43.010399999999997</v>
      </c>
      <c r="B121" s="135" t="s">
        <v>197</v>
      </c>
      <c r="C121" s="134" t="s">
        <v>406</v>
      </c>
      <c r="D121" s="134"/>
      <c r="E121" s="134"/>
      <c r="F121" s="136" t="s">
        <v>137</v>
      </c>
      <c r="G121" s="137" t="s">
        <v>139</v>
      </c>
      <c r="H121" s="138">
        <v>17</v>
      </c>
      <c r="I121" s="139"/>
      <c r="J121" s="140"/>
      <c r="K121" s="137"/>
      <c r="L121" s="138"/>
      <c r="M121" s="141"/>
      <c r="N121" s="140"/>
      <c r="O121" s="137"/>
      <c r="P121" s="138"/>
      <c r="Q121" s="137"/>
      <c r="R121" s="138"/>
    </row>
    <row r="122" spans="1:18" s="133" customFormat="1" ht="15" customHeight="1" x14ac:dyDescent="0.2">
      <c r="A122" s="134">
        <v>43.010399999999997</v>
      </c>
      <c r="B122" s="135" t="s">
        <v>198</v>
      </c>
      <c r="C122" s="134" t="s">
        <v>407</v>
      </c>
      <c r="D122" s="134"/>
      <c r="E122" s="134"/>
      <c r="F122" s="136" t="s">
        <v>137</v>
      </c>
      <c r="G122" s="137" t="s">
        <v>139</v>
      </c>
      <c r="H122" s="138">
        <v>18</v>
      </c>
      <c r="I122" s="139"/>
      <c r="J122" s="140"/>
      <c r="K122" s="137"/>
      <c r="L122" s="138"/>
      <c r="M122" s="141"/>
      <c r="N122" s="140"/>
      <c r="O122" s="137"/>
      <c r="P122" s="138"/>
      <c r="Q122" s="137"/>
      <c r="R122" s="138"/>
    </row>
    <row r="123" spans="1:18" s="133" customFormat="1" ht="15" customHeight="1" x14ac:dyDescent="0.2">
      <c r="A123" s="134">
        <v>43.010399999999997</v>
      </c>
      <c r="B123" s="135" t="s">
        <v>198</v>
      </c>
      <c r="C123" s="134" t="s">
        <v>407</v>
      </c>
      <c r="D123" s="134"/>
      <c r="E123" s="134"/>
      <c r="F123" s="136" t="s">
        <v>137</v>
      </c>
      <c r="G123" s="137" t="s">
        <v>139</v>
      </c>
      <c r="H123" s="138">
        <v>17</v>
      </c>
      <c r="I123" s="139"/>
      <c r="J123" s="140"/>
      <c r="K123" s="137"/>
      <c r="L123" s="138"/>
      <c r="M123" s="141"/>
      <c r="N123" s="140"/>
      <c r="O123" s="137"/>
      <c r="P123" s="138"/>
      <c r="Q123" s="137"/>
      <c r="R123" s="138"/>
    </row>
    <row r="124" spans="1:18" s="133" customFormat="1" ht="15" customHeight="1" x14ac:dyDescent="0.2">
      <c r="A124" s="134">
        <v>43.010399999999997</v>
      </c>
      <c r="B124" s="135" t="s">
        <v>199</v>
      </c>
      <c r="C124" s="134" t="s">
        <v>408</v>
      </c>
      <c r="D124" s="134"/>
      <c r="E124" s="134" t="s">
        <v>137</v>
      </c>
      <c r="F124" s="136"/>
      <c r="G124" s="137"/>
      <c r="H124" s="138">
        <v>18</v>
      </c>
      <c r="I124" s="139"/>
      <c r="J124" s="140"/>
      <c r="K124" s="137"/>
      <c r="L124" s="138"/>
      <c r="M124" s="141"/>
      <c r="N124" s="140"/>
      <c r="O124" s="137"/>
      <c r="P124" s="138"/>
      <c r="Q124" s="137"/>
      <c r="R124" s="138"/>
    </row>
    <row r="125" spans="1:18" s="133" customFormat="1" ht="15" customHeight="1" x14ac:dyDescent="0.2">
      <c r="A125" s="134">
        <v>43.010399999999997</v>
      </c>
      <c r="B125" s="135" t="s">
        <v>199</v>
      </c>
      <c r="C125" s="134" t="s">
        <v>408</v>
      </c>
      <c r="D125" s="134"/>
      <c r="E125" s="134"/>
      <c r="F125" s="136" t="s">
        <v>137</v>
      </c>
      <c r="G125" s="137" t="s">
        <v>139</v>
      </c>
      <c r="H125" s="138">
        <v>14</v>
      </c>
      <c r="I125" s="139"/>
      <c r="J125" s="140"/>
      <c r="K125" s="137"/>
      <c r="L125" s="138"/>
      <c r="M125" s="141"/>
      <c r="N125" s="140"/>
      <c r="O125" s="137"/>
      <c r="P125" s="138"/>
      <c r="Q125" s="137"/>
      <c r="R125" s="138"/>
    </row>
    <row r="126" spans="1:18" s="133" customFormat="1" ht="15" customHeight="1" x14ac:dyDescent="0.2">
      <c r="A126" s="134">
        <v>43.010399999999997</v>
      </c>
      <c r="B126" s="135" t="s">
        <v>199</v>
      </c>
      <c r="C126" s="134" t="s">
        <v>408</v>
      </c>
      <c r="D126" s="134"/>
      <c r="E126" s="134"/>
      <c r="F126" s="136" t="s">
        <v>137</v>
      </c>
      <c r="G126" s="137" t="s">
        <v>139</v>
      </c>
      <c r="H126" s="138">
        <v>17</v>
      </c>
      <c r="I126" s="139"/>
      <c r="J126" s="140"/>
      <c r="K126" s="137"/>
      <c r="L126" s="138"/>
      <c r="M126" s="141"/>
      <c r="N126" s="140"/>
      <c r="O126" s="137"/>
      <c r="P126" s="138"/>
      <c r="Q126" s="137"/>
      <c r="R126" s="138"/>
    </row>
    <row r="127" spans="1:18" s="133" customFormat="1" ht="15" customHeight="1" x14ac:dyDescent="0.2">
      <c r="A127" s="134">
        <v>43.010399999999997</v>
      </c>
      <c r="B127" s="135" t="s">
        <v>200</v>
      </c>
      <c r="C127" s="134" t="s">
        <v>409</v>
      </c>
      <c r="D127" s="134"/>
      <c r="E127" s="134"/>
      <c r="F127" s="136" t="s">
        <v>137</v>
      </c>
      <c r="G127" s="137" t="s">
        <v>139</v>
      </c>
      <c r="H127" s="138">
        <v>10</v>
      </c>
      <c r="I127" s="139"/>
      <c r="J127" s="140"/>
      <c r="K127" s="137"/>
      <c r="L127" s="138"/>
      <c r="M127" s="141"/>
      <c r="N127" s="140"/>
      <c r="O127" s="137"/>
      <c r="P127" s="138"/>
      <c r="Q127" s="137"/>
      <c r="R127" s="138"/>
    </row>
    <row r="128" spans="1:18" s="133" customFormat="1" ht="15" customHeight="1" x14ac:dyDescent="0.2">
      <c r="A128" s="134">
        <v>43.010399999999997</v>
      </c>
      <c r="B128" s="135" t="s">
        <v>201</v>
      </c>
      <c r="C128" s="134" t="s">
        <v>410</v>
      </c>
      <c r="D128" s="134"/>
      <c r="E128" s="134" t="s">
        <v>137</v>
      </c>
      <c r="F128" s="136"/>
      <c r="G128" s="137"/>
      <c r="H128" s="138">
        <v>11</v>
      </c>
      <c r="I128" s="139"/>
      <c r="J128" s="140"/>
      <c r="K128" s="137"/>
      <c r="L128" s="138"/>
      <c r="M128" s="141"/>
      <c r="N128" s="140"/>
      <c r="O128" s="137"/>
      <c r="P128" s="138"/>
      <c r="Q128" s="137"/>
      <c r="R128" s="138"/>
    </row>
    <row r="129" spans="1:18" s="133" customFormat="1" ht="15" customHeight="1" x14ac:dyDescent="0.2">
      <c r="A129" s="134">
        <v>43.010399999999997</v>
      </c>
      <c r="B129" s="135" t="s">
        <v>201</v>
      </c>
      <c r="C129" s="134" t="s">
        <v>410</v>
      </c>
      <c r="D129" s="134"/>
      <c r="E129" s="134"/>
      <c r="F129" s="136" t="s">
        <v>137</v>
      </c>
      <c r="G129" s="137" t="s">
        <v>139</v>
      </c>
      <c r="H129" s="138">
        <v>14</v>
      </c>
      <c r="I129" s="139"/>
      <c r="J129" s="140"/>
      <c r="K129" s="137"/>
      <c r="L129" s="138"/>
      <c r="M129" s="141"/>
      <c r="N129" s="140"/>
      <c r="O129" s="137"/>
      <c r="P129" s="138"/>
      <c r="Q129" s="137"/>
      <c r="R129" s="138"/>
    </row>
    <row r="130" spans="1:18" s="133" customFormat="1" ht="15" customHeight="1" x14ac:dyDescent="0.2">
      <c r="A130" s="134">
        <v>43.010399999999997</v>
      </c>
      <c r="B130" s="135" t="s">
        <v>201</v>
      </c>
      <c r="C130" s="134" t="s">
        <v>410</v>
      </c>
      <c r="D130" s="134"/>
      <c r="E130" s="134"/>
      <c r="F130" s="136" t="s">
        <v>137</v>
      </c>
      <c r="G130" s="137" t="s">
        <v>139</v>
      </c>
      <c r="H130" s="138">
        <v>17</v>
      </c>
      <c r="I130" s="139"/>
      <c r="J130" s="140"/>
      <c r="K130" s="137"/>
      <c r="L130" s="138"/>
      <c r="M130" s="141"/>
      <c r="N130" s="140"/>
      <c r="O130" s="137"/>
      <c r="P130" s="138"/>
      <c r="Q130" s="137"/>
      <c r="R130" s="138"/>
    </row>
    <row r="131" spans="1:18" s="133" customFormat="1" ht="15" customHeight="1" x14ac:dyDescent="0.2">
      <c r="A131" s="134">
        <v>43.010399999999997</v>
      </c>
      <c r="B131" s="135" t="s">
        <v>202</v>
      </c>
      <c r="C131" s="134" t="s">
        <v>411</v>
      </c>
      <c r="D131" s="134"/>
      <c r="E131" s="134"/>
      <c r="F131" s="136" t="s">
        <v>137</v>
      </c>
      <c r="G131" s="137" t="s">
        <v>139</v>
      </c>
      <c r="H131" s="138">
        <v>9</v>
      </c>
      <c r="I131" s="139"/>
      <c r="J131" s="140"/>
      <c r="K131" s="137"/>
      <c r="L131" s="138"/>
      <c r="M131" s="141"/>
      <c r="N131" s="140"/>
      <c r="O131" s="137"/>
      <c r="P131" s="138"/>
      <c r="Q131" s="137"/>
      <c r="R131" s="138"/>
    </row>
    <row r="132" spans="1:18" s="133" customFormat="1" ht="15" customHeight="1" x14ac:dyDescent="0.2">
      <c r="A132" s="134">
        <v>43.010399999999997</v>
      </c>
      <c r="B132" s="135" t="s">
        <v>203</v>
      </c>
      <c r="C132" s="134" t="s">
        <v>412</v>
      </c>
      <c r="D132" s="134"/>
      <c r="E132" s="134" t="s">
        <v>137</v>
      </c>
      <c r="F132" s="136"/>
      <c r="G132" s="137"/>
      <c r="H132" s="138">
        <v>12</v>
      </c>
      <c r="I132" s="139"/>
      <c r="J132" s="140"/>
      <c r="K132" s="137"/>
      <c r="L132" s="138"/>
      <c r="M132" s="141"/>
      <c r="N132" s="140"/>
      <c r="O132" s="137"/>
      <c r="P132" s="138"/>
      <c r="Q132" s="137"/>
      <c r="R132" s="138"/>
    </row>
    <row r="133" spans="1:18" s="133" customFormat="1" ht="15" customHeight="1" x14ac:dyDescent="0.2">
      <c r="A133" s="134">
        <v>43.010399999999997</v>
      </c>
      <c r="B133" s="135" t="s">
        <v>203</v>
      </c>
      <c r="C133" s="134" t="s">
        <v>412</v>
      </c>
      <c r="D133" s="134"/>
      <c r="E133" s="134"/>
      <c r="F133" s="136" t="s">
        <v>137</v>
      </c>
      <c r="G133" s="137" t="s">
        <v>139</v>
      </c>
      <c r="H133" s="138">
        <v>10</v>
      </c>
      <c r="I133" s="139"/>
      <c r="J133" s="140"/>
      <c r="K133" s="137"/>
      <c r="L133" s="138"/>
      <c r="M133" s="141"/>
      <c r="N133" s="140"/>
      <c r="O133" s="137"/>
      <c r="P133" s="138"/>
      <c r="Q133" s="137"/>
      <c r="R133" s="138"/>
    </row>
    <row r="134" spans="1:18" s="133" customFormat="1" ht="15" customHeight="1" x14ac:dyDescent="0.2">
      <c r="A134" s="134">
        <v>43.010399999999997</v>
      </c>
      <c r="B134" s="135" t="s">
        <v>204</v>
      </c>
      <c r="C134" s="134" t="s">
        <v>413</v>
      </c>
      <c r="D134" s="134"/>
      <c r="E134" s="134"/>
      <c r="F134" s="136" t="s">
        <v>137</v>
      </c>
      <c r="G134" s="137" t="s">
        <v>139</v>
      </c>
      <c r="H134" s="138">
        <v>9</v>
      </c>
      <c r="I134" s="139"/>
      <c r="J134" s="140"/>
      <c r="K134" s="137"/>
      <c r="L134" s="138"/>
      <c r="M134" s="141"/>
      <c r="N134" s="140"/>
      <c r="O134" s="137"/>
      <c r="P134" s="138"/>
      <c r="Q134" s="137"/>
      <c r="R134" s="138"/>
    </row>
    <row r="135" spans="1:18" s="133" customFormat="1" ht="15" customHeight="1" x14ac:dyDescent="0.2">
      <c r="A135" s="134">
        <v>15.1303</v>
      </c>
      <c r="B135" s="135" t="s">
        <v>205</v>
      </c>
      <c r="C135" s="134" t="s">
        <v>414</v>
      </c>
      <c r="D135" s="134"/>
      <c r="E135" s="134"/>
      <c r="F135" s="136" t="s">
        <v>137</v>
      </c>
      <c r="G135" s="137" t="s">
        <v>139</v>
      </c>
      <c r="H135" s="138">
        <v>16</v>
      </c>
      <c r="I135" s="139"/>
      <c r="J135" s="140"/>
      <c r="K135" s="137"/>
      <c r="L135" s="138"/>
      <c r="M135" s="141"/>
      <c r="N135" s="140"/>
      <c r="O135" s="137"/>
      <c r="P135" s="138"/>
      <c r="Q135" s="137"/>
      <c r="R135" s="138"/>
    </row>
    <row r="136" spans="1:18" s="133" customFormat="1" ht="15" customHeight="1" x14ac:dyDescent="0.2">
      <c r="A136" s="134">
        <v>15.1303</v>
      </c>
      <c r="B136" s="135" t="s">
        <v>205</v>
      </c>
      <c r="C136" s="134" t="s">
        <v>414</v>
      </c>
      <c r="D136" s="134"/>
      <c r="E136" s="134"/>
      <c r="F136" s="136" t="s">
        <v>137</v>
      </c>
      <c r="G136" s="137" t="s">
        <v>139</v>
      </c>
      <c r="H136" s="138">
        <v>17</v>
      </c>
      <c r="I136" s="139"/>
      <c r="J136" s="140"/>
      <c r="K136" s="137"/>
      <c r="L136" s="138"/>
      <c r="M136" s="141"/>
      <c r="N136" s="140"/>
      <c r="O136" s="137"/>
      <c r="P136" s="138"/>
      <c r="Q136" s="137"/>
      <c r="R136" s="138"/>
    </row>
    <row r="137" spans="1:18" s="133" customFormat="1" ht="15" customHeight="1" x14ac:dyDescent="0.2">
      <c r="A137" s="134">
        <v>15.1303</v>
      </c>
      <c r="B137" s="135" t="s">
        <v>206</v>
      </c>
      <c r="C137" s="134" t="s">
        <v>415</v>
      </c>
      <c r="D137" s="134"/>
      <c r="E137" s="134"/>
      <c r="F137" s="136" t="s">
        <v>137</v>
      </c>
      <c r="G137" s="137" t="s">
        <v>139</v>
      </c>
      <c r="H137" s="138">
        <v>19</v>
      </c>
      <c r="I137" s="139"/>
      <c r="J137" s="140"/>
      <c r="K137" s="137"/>
      <c r="L137" s="138"/>
      <c r="M137" s="141"/>
      <c r="N137" s="140"/>
      <c r="O137" s="137"/>
      <c r="P137" s="138"/>
      <c r="Q137" s="137"/>
      <c r="R137" s="138"/>
    </row>
    <row r="138" spans="1:18" s="133" customFormat="1" ht="15" customHeight="1" x14ac:dyDescent="0.2">
      <c r="A138" s="134">
        <v>15.1303</v>
      </c>
      <c r="B138" s="135" t="s">
        <v>206</v>
      </c>
      <c r="C138" s="134" t="s">
        <v>415</v>
      </c>
      <c r="D138" s="134"/>
      <c r="E138" s="134"/>
      <c r="F138" s="136" t="s">
        <v>137</v>
      </c>
      <c r="G138" s="137" t="s">
        <v>139</v>
      </c>
      <c r="H138" s="138">
        <v>12</v>
      </c>
      <c r="I138" s="139"/>
      <c r="J138" s="140"/>
      <c r="K138" s="137"/>
      <c r="L138" s="138"/>
      <c r="M138" s="141"/>
      <c r="N138" s="140"/>
      <c r="O138" s="137"/>
      <c r="P138" s="138"/>
      <c r="Q138" s="137"/>
      <c r="R138" s="138"/>
    </row>
    <row r="139" spans="1:18" s="133" customFormat="1" ht="15" customHeight="1" x14ac:dyDescent="0.2">
      <c r="A139" s="134">
        <v>15.1303</v>
      </c>
      <c r="B139" s="135" t="s">
        <v>207</v>
      </c>
      <c r="C139" s="134" t="s">
        <v>416</v>
      </c>
      <c r="D139" s="134"/>
      <c r="E139" s="134"/>
      <c r="F139" s="136" t="s">
        <v>137</v>
      </c>
      <c r="G139" s="137" t="s">
        <v>139</v>
      </c>
      <c r="H139" s="138">
        <v>10</v>
      </c>
      <c r="I139" s="139"/>
      <c r="J139" s="140"/>
      <c r="K139" s="137"/>
      <c r="L139" s="138"/>
      <c r="M139" s="141"/>
      <c r="N139" s="140"/>
      <c r="O139" s="137"/>
      <c r="P139" s="138"/>
      <c r="Q139" s="137"/>
      <c r="R139" s="138"/>
    </row>
    <row r="140" spans="1:18" s="133" customFormat="1" ht="15" customHeight="1" x14ac:dyDescent="0.2">
      <c r="A140" s="134">
        <v>15.1303</v>
      </c>
      <c r="B140" s="135" t="s">
        <v>207</v>
      </c>
      <c r="C140" s="134" t="s">
        <v>416</v>
      </c>
      <c r="D140" s="134"/>
      <c r="E140" s="134"/>
      <c r="F140" s="136" t="s">
        <v>137</v>
      </c>
      <c r="G140" s="137" t="s">
        <v>139</v>
      </c>
      <c r="H140" s="138">
        <v>9</v>
      </c>
      <c r="I140" s="139"/>
      <c r="J140" s="140"/>
      <c r="K140" s="137"/>
      <c r="L140" s="138"/>
      <c r="M140" s="141"/>
      <c r="N140" s="140"/>
      <c r="O140" s="137"/>
      <c r="P140" s="138"/>
      <c r="Q140" s="137"/>
      <c r="R140" s="138"/>
    </row>
    <row r="141" spans="1:18" s="133" customFormat="1" ht="15" customHeight="1" x14ac:dyDescent="0.2">
      <c r="A141" s="134">
        <v>15.1303</v>
      </c>
      <c r="B141" s="135" t="s">
        <v>208</v>
      </c>
      <c r="C141" s="134" t="s">
        <v>417</v>
      </c>
      <c r="D141" s="134"/>
      <c r="E141" s="134"/>
      <c r="F141" s="136" t="s">
        <v>137</v>
      </c>
      <c r="G141" s="137" t="s">
        <v>139</v>
      </c>
      <c r="H141" s="138">
        <v>1</v>
      </c>
      <c r="I141" s="139"/>
      <c r="J141" s="140"/>
      <c r="K141" s="137"/>
      <c r="L141" s="138"/>
      <c r="M141" s="141"/>
      <c r="N141" s="140"/>
      <c r="O141" s="137"/>
      <c r="P141" s="138"/>
      <c r="Q141" s="137"/>
      <c r="R141" s="138"/>
    </row>
    <row r="142" spans="1:18" s="133" customFormat="1" ht="15" customHeight="1" x14ac:dyDescent="0.2">
      <c r="A142" s="134">
        <v>15.1303</v>
      </c>
      <c r="B142" s="135" t="s">
        <v>208</v>
      </c>
      <c r="C142" s="134" t="s">
        <v>417</v>
      </c>
      <c r="D142" s="134"/>
      <c r="E142" s="134"/>
      <c r="F142" s="136" t="s">
        <v>137</v>
      </c>
      <c r="G142" s="137" t="s">
        <v>139</v>
      </c>
      <c r="H142" s="138">
        <v>10</v>
      </c>
      <c r="I142" s="139"/>
      <c r="J142" s="140"/>
      <c r="K142" s="137"/>
      <c r="L142" s="138"/>
      <c r="M142" s="141"/>
      <c r="N142" s="140"/>
      <c r="O142" s="137"/>
      <c r="P142" s="138"/>
      <c r="Q142" s="137"/>
      <c r="R142" s="138"/>
    </row>
    <row r="143" spans="1:18" s="133" customFormat="1" ht="15" customHeight="1" x14ac:dyDescent="0.2">
      <c r="A143" s="134">
        <v>15.1303</v>
      </c>
      <c r="B143" s="135" t="s">
        <v>208</v>
      </c>
      <c r="C143" s="134" t="s">
        <v>417</v>
      </c>
      <c r="D143" s="134"/>
      <c r="E143" s="134"/>
      <c r="F143" s="136" t="s">
        <v>137</v>
      </c>
      <c r="G143" s="137" t="s">
        <v>139</v>
      </c>
      <c r="H143" s="138">
        <v>12</v>
      </c>
      <c r="I143" s="139"/>
      <c r="J143" s="140"/>
      <c r="K143" s="137"/>
      <c r="L143" s="138"/>
      <c r="M143" s="141"/>
      <c r="N143" s="140"/>
      <c r="O143" s="137"/>
      <c r="P143" s="138"/>
      <c r="Q143" s="137"/>
      <c r="R143" s="138"/>
    </row>
    <row r="144" spans="1:18" s="133" customFormat="1" ht="15" customHeight="1" x14ac:dyDescent="0.2">
      <c r="A144" s="134">
        <v>19.070799999999998</v>
      </c>
      <c r="B144" s="135" t="s">
        <v>209</v>
      </c>
      <c r="C144" s="134" t="s">
        <v>418</v>
      </c>
      <c r="D144" s="134"/>
      <c r="E144" s="134"/>
      <c r="F144" s="136" t="s">
        <v>137</v>
      </c>
      <c r="G144" s="137" t="s">
        <v>139</v>
      </c>
      <c r="H144" s="138">
        <v>9</v>
      </c>
      <c r="I144" s="139"/>
      <c r="J144" s="140"/>
      <c r="K144" s="137"/>
      <c r="L144" s="138"/>
      <c r="M144" s="141"/>
      <c r="N144" s="140"/>
      <c r="O144" s="137"/>
      <c r="P144" s="138"/>
      <c r="Q144" s="137"/>
      <c r="R144" s="138"/>
    </row>
    <row r="145" spans="1:18" x14ac:dyDescent="0.25">
      <c r="A145" s="134">
        <v>19.070799999999998</v>
      </c>
      <c r="B145" s="135" t="s">
        <v>210</v>
      </c>
      <c r="C145" s="134" t="s">
        <v>419</v>
      </c>
      <c r="D145" s="134"/>
      <c r="E145" s="134"/>
      <c r="F145" s="136" t="s">
        <v>137</v>
      </c>
      <c r="G145" s="137" t="s">
        <v>139</v>
      </c>
      <c r="H145" s="138">
        <v>9</v>
      </c>
      <c r="I145" s="139"/>
      <c r="J145" s="140"/>
      <c r="K145" s="137"/>
      <c r="L145" s="138"/>
      <c r="M145" s="141"/>
      <c r="N145" s="140"/>
      <c r="O145" s="137"/>
      <c r="P145" s="138"/>
      <c r="Q145" s="137"/>
      <c r="R145" s="138"/>
    </row>
    <row r="146" spans="1:18" x14ac:dyDescent="0.25">
      <c r="A146" s="134">
        <v>19.070799999999998</v>
      </c>
      <c r="B146" s="135" t="s">
        <v>211</v>
      </c>
      <c r="C146" s="134" t="s">
        <v>420</v>
      </c>
      <c r="D146" s="134"/>
      <c r="E146" s="134" t="s">
        <v>137</v>
      </c>
      <c r="F146" s="136"/>
      <c r="G146" s="137"/>
      <c r="H146" s="138">
        <v>15</v>
      </c>
      <c r="I146" s="139"/>
      <c r="J146" s="140"/>
      <c r="K146" s="137"/>
      <c r="L146" s="138"/>
      <c r="M146" s="141"/>
      <c r="N146" s="140"/>
      <c r="O146" s="137"/>
      <c r="P146" s="138"/>
      <c r="Q146" s="137"/>
      <c r="R146" s="138"/>
    </row>
    <row r="147" spans="1:18" x14ac:dyDescent="0.25">
      <c r="A147" s="134">
        <v>19.070799999999998</v>
      </c>
      <c r="B147" s="135" t="s">
        <v>211</v>
      </c>
      <c r="C147" s="134" t="s">
        <v>420</v>
      </c>
      <c r="D147" s="134"/>
      <c r="E147" s="134"/>
      <c r="F147" s="136" t="s">
        <v>137</v>
      </c>
      <c r="G147" s="137" t="s">
        <v>139</v>
      </c>
      <c r="H147" s="138">
        <v>5</v>
      </c>
      <c r="I147" s="139"/>
      <c r="J147" s="140"/>
      <c r="K147" s="137"/>
      <c r="L147" s="138"/>
      <c r="M147" s="141"/>
      <c r="N147" s="140"/>
      <c r="O147" s="137"/>
      <c r="P147" s="138"/>
      <c r="Q147" s="137"/>
      <c r="R147" s="138"/>
    </row>
    <row r="148" spans="1:18" x14ac:dyDescent="0.25">
      <c r="A148" s="134">
        <v>19.070799999999998</v>
      </c>
      <c r="B148" s="135" t="s">
        <v>212</v>
      </c>
      <c r="C148" s="134" t="s">
        <v>421</v>
      </c>
      <c r="D148" s="134"/>
      <c r="E148" s="134"/>
      <c r="F148" s="136" t="s">
        <v>137</v>
      </c>
      <c r="G148" s="137" t="s">
        <v>139</v>
      </c>
      <c r="H148" s="138">
        <v>4</v>
      </c>
      <c r="I148" s="139"/>
      <c r="J148" s="140"/>
      <c r="K148" s="137"/>
      <c r="L148" s="138"/>
      <c r="M148" s="141"/>
      <c r="N148" s="140"/>
      <c r="O148" s="137"/>
      <c r="P148" s="138"/>
      <c r="Q148" s="137"/>
      <c r="R148" s="138"/>
    </row>
    <row r="149" spans="1:18" x14ac:dyDescent="0.25">
      <c r="A149" s="134">
        <v>19.070799999999998</v>
      </c>
      <c r="B149" s="135" t="s">
        <v>213</v>
      </c>
      <c r="C149" s="134" t="s">
        <v>422</v>
      </c>
      <c r="D149" s="134"/>
      <c r="E149" s="134" t="s">
        <v>137</v>
      </c>
      <c r="F149" s="136"/>
      <c r="G149" s="137"/>
      <c r="H149" s="138">
        <v>19</v>
      </c>
      <c r="I149" s="139"/>
      <c r="J149" s="140"/>
      <c r="K149" s="137"/>
      <c r="L149" s="138"/>
      <c r="M149" s="141"/>
      <c r="N149" s="140"/>
      <c r="O149" s="137"/>
      <c r="P149" s="138"/>
      <c r="Q149" s="137"/>
      <c r="R149" s="138"/>
    </row>
    <row r="150" spans="1:18" x14ac:dyDescent="0.25">
      <c r="A150" s="134">
        <v>19.070799999999998</v>
      </c>
      <c r="B150" s="135" t="s">
        <v>213</v>
      </c>
      <c r="C150" s="134" t="s">
        <v>422</v>
      </c>
      <c r="D150" s="134"/>
      <c r="E150" s="134"/>
      <c r="F150" s="136" t="s">
        <v>137</v>
      </c>
      <c r="G150" s="137" t="s">
        <v>177</v>
      </c>
      <c r="H150" s="138">
        <v>11</v>
      </c>
      <c r="I150" s="139"/>
      <c r="J150" s="140"/>
      <c r="K150" s="137"/>
      <c r="L150" s="138"/>
      <c r="M150" s="141"/>
      <c r="N150" s="140"/>
      <c r="O150" s="137"/>
      <c r="P150" s="138"/>
      <c r="Q150" s="137"/>
      <c r="R150" s="138"/>
    </row>
    <row r="151" spans="1:18" x14ac:dyDescent="0.25">
      <c r="A151" s="134">
        <v>19.070799999999998</v>
      </c>
      <c r="B151" s="135" t="s">
        <v>213</v>
      </c>
      <c r="C151" s="134" t="s">
        <v>422</v>
      </c>
      <c r="D151" s="134"/>
      <c r="E151" s="134"/>
      <c r="F151" s="136" t="s">
        <v>137</v>
      </c>
      <c r="G151" s="137" t="s">
        <v>139</v>
      </c>
      <c r="H151" s="138">
        <v>9</v>
      </c>
      <c r="I151" s="139"/>
      <c r="J151" s="140"/>
      <c r="K151" s="137"/>
      <c r="L151" s="138"/>
      <c r="M151" s="141"/>
      <c r="N151" s="140"/>
      <c r="O151" s="137"/>
      <c r="P151" s="138"/>
      <c r="Q151" s="137"/>
      <c r="R151" s="138"/>
    </row>
    <row r="152" spans="1:18" x14ac:dyDescent="0.25">
      <c r="A152" s="134">
        <v>19.070799999999998</v>
      </c>
      <c r="B152" s="135" t="s">
        <v>214</v>
      </c>
      <c r="C152" s="134" t="s">
        <v>423</v>
      </c>
      <c r="D152" s="134"/>
      <c r="E152" s="134"/>
      <c r="F152" s="136" t="s">
        <v>137</v>
      </c>
      <c r="G152" s="137" t="s">
        <v>139</v>
      </c>
      <c r="H152" s="138">
        <v>9</v>
      </c>
      <c r="I152" s="139"/>
      <c r="J152" s="140"/>
      <c r="K152" s="137"/>
      <c r="L152" s="138"/>
      <c r="M152" s="141"/>
      <c r="N152" s="140"/>
      <c r="O152" s="137"/>
      <c r="P152" s="138"/>
      <c r="Q152" s="137"/>
      <c r="R152" s="138"/>
    </row>
    <row r="153" spans="1:18" x14ac:dyDescent="0.25">
      <c r="A153" s="134">
        <v>19.070799999999998</v>
      </c>
      <c r="B153" s="135" t="s">
        <v>215</v>
      </c>
      <c r="C153" s="134" t="s">
        <v>424</v>
      </c>
      <c r="D153" s="134"/>
      <c r="E153" s="134"/>
      <c r="F153" s="136" t="s">
        <v>137</v>
      </c>
      <c r="G153" s="137" t="s">
        <v>139</v>
      </c>
      <c r="H153" s="138">
        <v>9</v>
      </c>
      <c r="I153" s="139"/>
      <c r="J153" s="140"/>
      <c r="K153" s="137"/>
      <c r="L153" s="138"/>
      <c r="M153" s="141"/>
      <c r="N153" s="140"/>
      <c r="O153" s="137"/>
      <c r="P153" s="138"/>
      <c r="Q153" s="137"/>
      <c r="R153" s="138"/>
    </row>
    <row r="154" spans="1:18" x14ac:dyDescent="0.25">
      <c r="A154" s="134">
        <v>19.070799999999998</v>
      </c>
      <c r="B154" s="135" t="s">
        <v>216</v>
      </c>
      <c r="C154" s="134" t="s">
        <v>425</v>
      </c>
      <c r="D154" s="134"/>
      <c r="E154" s="134"/>
      <c r="F154" s="136" t="s">
        <v>137</v>
      </c>
      <c r="G154" s="137" t="s">
        <v>139</v>
      </c>
      <c r="H154" s="138">
        <v>4</v>
      </c>
      <c r="I154" s="139"/>
      <c r="J154" s="140"/>
      <c r="K154" s="137"/>
      <c r="L154" s="138"/>
      <c r="M154" s="141"/>
      <c r="N154" s="140"/>
      <c r="O154" s="137"/>
      <c r="P154" s="138"/>
      <c r="Q154" s="137"/>
      <c r="R154" s="138"/>
    </row>
    <row r="155" spans="1:18" x14ac:dyDescent="0.25">
      <c r="A155" s="134">
        <v>19.070799999999998</v>
      </c>
      <c r="B155" s="135" t="s">
        <v>217</v>
      </c>
      <c r="C155" s="134" t="s">
        <v>426</v>
      </c>
      <c r="D155" s="134"/>
      <c r="E155" s="134" t="s">
        <v>137</v>
      </c>
      <c r="F155" s="136"/>
      <c r="G155" s="137"/>
      <c r="H155" s="138">
        <v>1</v>
      </c>
      <c r="I155" s="139"/>
      <c r="J155" s="140"/>
      <c r="K155" s="137"/>
      <c r="L155" s="138"/>
      <c r="M155" s="141"/>
      <c r="N155" s="140"/>
      <c r="O155" s="137"/>
      <c r="P155" s="138"/>
      <c r="Q155" s="137"/>
      <c r="R155" s="138"/>
    </row>
    <row r="156" spans="1:18" x14ac:dyDescent="0.25">
      <c r="A156" s="134">
        <v>19.070799999999998</v>
      </c>
      <c r="B156" s="135" t="s">
        <v>217</v>
      </c>
      <c r="C156" s="134" t="s">
        <v>426</v>
      </c>
      <c r="D156" s="134"/>
      <c r="E156" s="134"/>
      <c r="F156" s="136" t="s">
        <v>137</v>
      </c>
      <c r="G156" s="137" t="s">
        <v>139</v>
      </c>
      <c r="H156" s="138">
        <v>4</v>
      </c>
      <c r="I156" s="139"/>
      <c r="J156" s="140"/>
      <c r="K156" s="137"/>
      <c r="L156" s="138"/>
      <c r="M156" s="141"/>
      <c r="N156" s="140"/>
      <c r="O156" s="137"/>
      <c r="P156" s="138"/>
      <c r="Q156" s="137"/>
      <c r="R156" s="138"/>
    </row>
    <row r="157" spans="1:18" x14ac:dyDescent="0.25">
      <c r="A157" s="134">
        <v>19.070799999999998</v>
      </c>
      <c r="B157" s="135" t="s">
        <v>218</v>
      </c>
      <c r="C157" s="134" t="s">
        <v>427</v>
      </c>
      <c r="D157" s="134"/>
      <c r="E157" s="134"/>
      <c r="F157" s="136" t="s">
        <v>137</v>
      </c>
      <c r="G157" s="137" t="s">
        <v>139</v>
      </c>
      <c r="H157" s="138">
        <v>4</v>
      </c>
      <c r="I157" s="139"/>
      <c r="J157" s="140"/>
      <c r="K157" s="137"/>
      <c r="L157" s="138"/>
      <c r="M157" s="141"/>
      <c r="N157" s="140"/>
      <c r="O157" s="137"/>
      <c r="P157" s="138"/>
      <c r="Q157" s="137"/>
      <c r="R157" s="138"/>
    </row>
    <row r="158" spans="1:18" x14ac:dyDescent="0.25">
      <c r="A158" s="134">
        <v>52.020099999999999</v>
      </c>
      <c r="B158" s="135" t="s">
        <v>219</v>
      </c>
      <c r="C158" s="134" t="s">
        <v>428</v>
      </c>
      <c r="D158" s="134"/>
      <c r="E158" s="134" t="s">
        <v>137</v>
      </c>
      <c r="F158" s="136"/>
      <c r="G158" s="137"/>
      <c r="H158" s="138">
        <v>21</v>
      </c>
      <c r="I158" s="139"/>
      <c r="J158" s="140"/>
      <c r="K158" s="137"/>
      <c r="L158" s="138"/>
      <c r="M158" s="141"/>
      <c r="N158" s="140"/>
      <c r="O158" s="137"/>
      <c r="P158" s="138"/>
      <c r="Q158" s="137"/>
      <c r="R158" s="138"/>
    </row>
    <row r="159" spans="1:18" x14ac:dyDescent="0.25">
      <c r="A159" s="134">
        <v>52.020099999999999</v>
      </c>
      <c r="B159" s="135" t="s">
        <v>219</v>
      </c>
      <c r="C159" s="134" t="s">
        <v>428</v>
      </c>
      <c r="D159" s="134"/>
      <c r="E159" s="134" t="s">
        <v>137</v>
      </c>
      <c r="F159" s="136"/>
      <c r="G159" s="137"/>
      <c r="H159" s="138">
        <v>22</v>
      </c>
      <c r="I159" s="139"/>
      <c r="J159" s="140"/>
      <c r="K159" s="137"/>
      <c r="L159" s="138"/>
      <c r="M159" s="141"/>
      <c r="N159" s="140"/>
      <c r="O159" s="137"/>
      <c r="P159" s="138"/>
      <c r="Q159" s="137"/>
      <c r="R159" s="138"/>
    </row>
    <row r="160" spans="1:18" x14ac:dyDescent="0.25">
      <c r="A160" s="134">
        <v>52.020099999999999</v>
      </c>
      <c r="B160" s="135" t="s">
        <v>219</v>
      </c>
      <c r="C160" s="134" t="s">
        <v>428</v>
      </c>
      <c r="D160" s="134"/>
      <c r="E160" s="134" t="s">
        <v>137</v>
      </c>
      <c r="F160" s="136"/>
      <c r="G160" s="137"/>
      <c r="H160" s="138">
        <v>18</v>
      </c>
      <c r="I160" s="139"/>
      <c r="J160" s="140"/>
      <c r="K160" s="137"/>
      <c r="L160" s="138"/>
      <c r="M160" s="141"/>
      <c r="N160" s="140"/>
      <c r="O160" s="137"/>
      <c r="P160" s="138"/>
      <c r="Q160" s="137"/>
      <c r="R160" s="138"/>
    </row>
    <row r="161" spans="1:18" x14ac:dyDescent="0.25">
      <c r="A161" s="134">
        <v>52.020099999999999</v>
      </c>
      <c r="B161" s="135" t="s">
        <v>219</v>
      </c>
      <c r="C161" s="134" t="s">
        <v>428</v>
      </c>
      <c r="D161" s="134"/>
      <c r="E161" s="134" t="s">
        <v>137</v>
      </c>
      <c r="F161" s="136"/>
      <c r="G161" s="137"/>
      <c r="H161" s="138">
        <v>16</v>
      </c>
      <c r="I161" s="139"/>
      <c r="J161" s="140"/>
      <c r="K161" s="137"/>
      <c r="L161" s="138"/>
      <c r="M161" s="141"/>
      <c r="N161" s="140"/>
      <c r="O161" s="137"/>
      <c r="P161" s="138"/>
      <c r="Q161" s="137"/>
      <c r="R161" s="138"/>
    </row>
    <row r="162" spans="1:18" x14ac:dyDescent="0.25">
      <c r="A162" s="134">
        <v>52.020099999999999</v>
      </c>
      <c r="B162" s="135" t="s">
        <v>219</v>
      </c>
      <c r="C162" s="134" t="s">
        <v>428</v>
      </c>
      <c r="D162" s="134"/>
      <c r="E162" s="134" t="s">
        <v>137</v>
      </c>
      <c r="F162" s="136"/>
      <c r="G162" s="137"/>
      <c r="H162" s="138">
        <v>2</v>
      </c>
      <c r="I162" s="139"/>
      <c r="J162" s="140"/>
      <c r="K162" s="137"/>
      <c r="L162" s="138"/>
      <c r="M162" s="141"/>
      <c r="N162" s="140"/>
      <c r="O162" s="137"/>
      <c r="P162" s="138"/>
      <c r="Q162" s="137"/>
      <c r="R162" s="138"/>
    </row>
    <row r="163" spans="1:18" x14ac:dyDescent="0.25">
      <c r="A163" s="134">
        <v>52.020099999999999</v>
      </c>
      <c r="B163" s="135" t="s">
        <v>219</v>
      </c>
      <c r="C163" s="134" t="s">
        <v>428</v>
      </c>
      <c r="D163" s="134"/>
      <c r="E163" s="134" t="s">
        <v>137</v>
      </c>
      <c r="F163" s="136"/>
      <c r="G163" s="137"/>
      <c r="H163" s="138">
        <v>3</v>
      </c>
      <c r="I163" s="139"/>
      <c r="J163" s="140"/>
      <c r="K163" s="137"/>
      <c r="L163" s="138"/>
      <c r="M163" s="141"/>
      <c r="N163" s="140"/>
      <c r="O163" s="137"/>
      <c r="P163" s="138"/>
      <c r="Q163" s="137"/>
      <c r="R163" s="138"/>
    </row>
    <row r="164" spans="1:18" x14ac:dyDescent="0.25">
      <c r="A164" s="134">
        <v>52.020099999999999</v>
      </c>
      <c r="B164" s="135" t="s">
        <v>219</v>
      </c>
      <c r="C164" s="134" t="s">
        <v>428</v>
      </c>
      <c r="D164" s="134"/>
      <c r="E164" s="134"/>
      <c r="F164" s="136" t="s">
        <v>137</v>
      </c>
      <c r="G164" s="137" t="s">
        <v>139</v>
      </c>
      <c r="H164" s="138">
        <v>1</v>
      </c>
      <c r="I164" s="139"/>
      <c r="J164" s="140"/>
      <c r="K164" s="137"/>
      <c r="L164" s="138"/>
      <c r="M164" s="141"/>
      <c r="N164" s="140"/>
      <c r="O164" s="137"/>
      <c r="P164" s="138"/>
      <c r="Q164" s="137"/>
      <c r="R164" s="138"/>
    </row>
    <row r="165" spans="1:18" x14ac:dyDescent="0.25">
      <c r="A165" s="134">
        <v>52.020099999999999</v>
      </c>
      <c r="B165" s="135" t="s">
        <v>219</v>
      </c>
      <c r="C165" s="134" t="s">
        <v>428</v>
      </c>
      <c r="D165" s="134"/>
      <c r="E165" s="134" t="s">
        <v>137</v>
      </c>
      <c r="F165" s="136"/>
      <c r="G165" s="137"/>
      <c r="H165" s="138">
        <v>6</v>
      </c>
      <c r="I165" s="139"/>
      <c r="J165" s="140"/>
      <c r="K165" s="137"/>
      <c r="L165" s="138"/>
      <c r="M165" s="141"/>
      <c r="N165" s="140"/>
      <c r="O165" s="137"/>
      <c r="P165" s="138"/>
      <c r="Q165" s="137"/>
      <c r="R165" s="138"/>
    </row>
    <row r="166" spans="1:18" x14ac:dyDescent="0.25">
      <c r="A166" s="134">
        <v>52.020099999999999</v>
      </c>
      <c r="B166" s="135" t="s">
        <v>219</v>
      </c>
      <c r="C166" s="134" t="s">
        <v>428</v>
      </c>
      <c r="D166" s="134"/>
      <c r="E166" s="134"/>
      <c r="F166" s="136" t="s">
        <v>137</v>
      </c>
      <c r="G166" s="137" t="s">
        <v>139</v>
      </c>
      <c r="H166" s="138">
        <v>16</v>
      </c>
      <c r="I166" s="139"/>
      <c r="J166" s="140"/>
      <c r="K166" s="137"/>
      <c r="L166" s="138"/>
      <c r="M166" s="141"/>
      <c r="N166" s="140"/>
      <c r="O166" s="137"/>
      <c r="P166" s="138"/>
      <c r="Q166" s="137"/>
      <c r="R166" s="138"/>
    </row>
    <row r="167" spans="1:18" x14ac:dyDescent="0.25">
      <c r="A167" s="134">
        <v>32.010100000000001</v>
      </c>
      <c r="B167" s="135" t="s">
        <v>220</v>
      </c>
      <c r="C167" s="134" t="s">
        <v>429</v>
      </c>
      <c r="D167" s="134"/>
      <c r="E167" s="134" t="s">
        <v>137</v>
      </c>
      <c r="F167" s="136"/>
      <c r="G167" s="137"/>
      <c r="H167" s="138">
        <v>6</v>
      </c>
      <c r="I167" s="139"/>
      <c r="J167" s="140"/>
      <c r="K167" s="137"/>
      <c r="L167" s="138"/>
      <c r="M167" s="141"/>
      <c r="N167" s="140"/>
      <c r="O167" s="137"/>
      <c r="P167" s="138"/>
      <c r="Q167" s="137"/>
      <c r="R167" s="138"/>
    </row>
    <row r="168" spans="1:18" x14ac:dyDescent="0.25">
      <c r="A168" s="134">
        <v>32.010100000000001</v>
      </c>
      <c r="B168" s="135" t="s">
        <v>221</v>
      </c>
      <c r="C168" s="134" t="s">
        <v>430</v>
      </c>
      <c r="D168" s="134"/>
      <c r="E168" s="134" t="s">
        <v>137</v>
      </c>
      <c r="F168" s="136"/>
      <c r="G168" s="137"/>
      <c r="H168" s="138">
        <v>6</v>
      </c>
      <c r="I168" s="139"/>
      <c r="J168" s="140"/>
      <c r="K168" s="137"/>
      <c r="L168" s="138"/>
      <c r="M168" s="141"/>
      <c r="N168" s="140"/>
      <c r="O168" s="137"/>
      <c r="P168" s="138"/>
      <c r="Q168" s="137"/>
      <c r="R168" s="138"/>
    </row>
    <row r="169" spans="1:18" x14ac:dyDescent="0.25">
      <c r="A169" s="134">
        <v>32.010100000000001</v>
      </c>
      <c r="B169" s="135" t="s">
        <v>222</v>
      </c>
      <c r="C169" s="134" t="s">
        <v>431</v>
      </c>
      <c r="D169" s="134"/>
      <c r="E169" s="134" t="s">
        <v>137</v>
      </c>
      <c r="F169" s="136"/>
      <c r="G169" s="137"/>
      <c r="H169" s="138">
        <v>6</v>
      </c>
      <c r="I169" s="139"/>
      <c r="J169" s="140"/>
      <c r="K169" s="137"/>
      <c r="L169" s="138"/>
      <c r="M169" s="141"/>
      <c r="N169" s="140"/>
      <c r="O169" s="137"/>
      <c r="P169" s="138"/>
      <c r="Q169" s="137"/>
      <c r="R169" s="138"/>
    </row>
    <row r="170" spans="1:18" x14ac:dyDescent="0.25">
      <c r="A170" s="134">
        <v>24.010100000000001</v>
      </c>
      <c r="B170" s="135" t="s">
        <v>223</v>
      </c>
      <c r="C170" s="134" t="s">
        <v>432</v>
      </c>
      <c r="D170" s="134"/>
      <c r="E170" s="134" t="s">
        <v>137</v>
      </c>
      <c r="F170" s="136"/>
      <c r="G170" s="137"/>
      <c r="H170" s="138">
        <v>17</v>
      </c>
      <c r="I170" s="139"/>
      <c r="J170" s="140"/>
      <c r="K170" s="137"/>
      <c r="L170" s="138"/>
      <c r="M170" s="141"/>
      <c r="N170" s="140"/>
      <c r="O170" s="137"/>
      <c r="P170" s="138"/>
      <c r="Q170" s="137"/>
      <c r="R170" s="138"/>
    </row>
    <row r="171" spans="1:18" x14ac:dyDescent="0.25">
      <c r="A171" s="134">
        <v>24.010100000000001</v>
      </c>
      <c r="B171" s="135" t="s">
        <v>223</v>
      </c>
      <c r="C171" s="134" t="s">
        <v>432</v>
      </c>
      <c r="D171" s="134"/>
      <c r="E171" s="134" t="s">
        <v>137</v>
      </c>
      <c r="F171" s="136"/>
      <c r="G171" s="137"/>
      <c r="H171" s="138">
        <v>18</v>
      </c>
      <c r="I171" s="139"/>
      <c r="J171" s="140"/>
      <c r="K171" s="137"/>
      <c r="L171" s="138"/>
      <c r="M171" s="141"/>
      <c r="N171" s="140"/>
      <c r="O171" s="137"/>
      <c r="P171" s="138"/>
      <c r="Q171" s="137"/>
      <c r="R171" s="138"/>
    </row>
    <row r="172" spans="1:18" x14ac:dyDescent="0.25">
      <c r="A172" s="134">
        <v>24.010100000000001</v>
      </c>
      <c r="B172" s="135" t="s">
        <v>223</v>
      </c>
      <c r="C172" s="134" t="s">
        <v>432</v>
      </c>
      <c r="D172" s="134"/>
      <c r="E172" s="134" t="s">
        <v>137</v>
      </c>
      <c r="F172" s="136"/>
      <c r="G172" s="137"/>
      <c r="H172" s="138">
        <v>12</v>
      </c>
      <c r="I172" s="139"/>
      <c r="J172" s="140"/>
      <c r="K172" s="137"/>
      <c r="L172" s="138"/>
      <c r="M172" s="141"/>
      <c r="N172" s="140"/>
      <c r="O172" s="137"/>
      <c r="P172" s="138"/>
      <c r="Q172" s="137"/>
      <c r="R172" s="138"/>
    </row>
    <row r="173" spans="1:18" x14ac:dyDescent="0.25">
      <c r="A173" s="134">
        <v>24.010100000000001</v>
      </c>
      <c r="B173" s="135" t="s">
        <v>223</v>
      </c>
      <c r="C173" s="134" t="s">
        <v>432</v>
      </c>
      <c r="D173" s="134"/>
      <c r="E173" s="134"/>
      <c r="F173" s="136" t="s">
        <v>137</v>
      </c>
      <c r="G173" s="137" t="s">
        <v>176</v>
      </c>
      <c r="H173" s="138">
        <v>4</v>
      </c>
      <c r="I173" s="139"/>
      <c r="J173" s="140"/>
      <c r="K173" s="137"/>
      <c r="L173" s="138"/>
      <c r="M173" s="141"/>
      <c r="N173" s="140"/>
      <c r="O173" s="137"/>
      <c r="P173" s="138"/>
      <c r="Q173" s="137"/>
      <c r="R173" s="138"/>
    </row>
    <row r="174" spans="1:18" x14ac:dyDescent="0.25">
      <c r="A174" s="134">
        <v>24.010100000000001</v>
      </c>
      <c r="B174" s="135" t="s">
        <v>223</v>
      </c>
      <c r="C174" s="134" t="s">
        <v>432</v>
      </c>
      <c r="D174" s="134"/>
      <c r="E174" s="134"/>
      <c r="F174" s="136" t="s">
        <v>137</v>
      </c>
      <c r="G174" s="137" t="s">
        <v>224</v>
      </c>
      <c r="H174" s="138">
        <v>2</v>
      </c>
      <c r="I174" s="139"/>
      <c r="J174" s="140"/>
      <c r="K174" s="137"/>
      <c r="L174" s="138"/>
      <c r="M174" s="141"/>
      <c r="N174" s="140"/>
      <c r="O174" s="137"/>
      <c r="P174" s="138"/>
      <c r="Q174" s="137"/>
      <c r="R174" s="138"/>
    </row>
    <row r="175" spans="1:18" x14ac:dyDescent="0.25">
      <c r="A175" s="134">
        <v>24.010100000000001</v>
      </c>
      <c r="B175" s="135" t="s">
        <v>223</v>
      </c>
      <c r="C175" s="134" t="s">
        <v>432</v>
      </c>
      <c r="D175" s="134"/>
      <c r="E175" s="134"/>
      <c r="F175" s="136" t="s">
        <v>137</v>
      </c>
      <c r="G175" s="137" t="s">
        <v>193</v>
      </c>
      <c r="H175" s="138">
        <v>7</v>
      </c>
      <c r="I175" s="139"/>
      <c r="J175" s="140"/>
      <c r="K175" s="137"/>
      <c r="L175" s="138"/>
      <c r="M175" s="141"/>
      <c r="N175" s="140"/>
      <c r="O175" s="137"/>
      <c r="P175" s="138"/>
      <c r="Q175" s="137"/>
      <c r="R175" s="138"/>
    </row>
    <row r="176" spans="1:18" x14ac:dyDescent="0.25">
      <c r="A176" s="134">
        <v>24.010100000000001</v>
      </c>
      <c r="B176" s="135" t="s">
        <v>223</v>
      </c>
      <c r="C176" s="134" t="s">
        <v>432</v>
      </c>
      <c r="D176" s="134"/>
      <c r="E176" s="134"/>
      <c r="F176" s="136" t="s">
        <v>137</v>
      </c>
      <c r="G176" s="137" t="s">
        <v>139</v>
      </c>
      <c r="H176" s="138">
        <v>8</v>
      </c>
      <c r="I176" s="139"/>
      <c r="J176" s="140"/>
      <c r="K176" s="137"/>
      <c r="L176" s="138"/>
      <c r="M176" s="141"/>
      <c r="N176" s="140"/>
      <c r="O176" s="137"/>
      <c r="P176" s="138"/>
      <c r="Q176" s="137"/>
      <c r="R176" s="138"/>
    </row>
    <row r="177" spans="1:18" x14ac:dyDescent="0.25">
      <c r="A177" s="134">
        <v>24.010100000000001</v>
      </c>
      <c r="B177" s="135" t="s">
        <v>223</v>
      </c>
      <c r="C177" s="134" t="s">
        <v>432</v>
      </c>
      <c r="D177" s="134"/>
      <c r="E177" s="134"/>
      <c r="F177" s="136" t="s">
        <v>137</v>
      </c>
      <c r="G177" s="137" t="s">
        <v>139</v>
      </c>
      <c r="H177" s="138">
        <v>7</v>
      </c>
      <c r="I177" s="139"/>
      <c r="J177" s="140"/>
      <c r="K177" s="137"/>
      <c r="L177" s="138"/>
      <c r="M177" s="141"/>
      <c r="N177" s="140"/>
      <c r="O177" s="137"/>
      <c r="P177" s="138"/>
      <c r="Q177" s="137"/>
      <c r="R177" s="138"/>
    </row>
    <row r="178" spans="1:18" x14ac:dyDescent="0.25">
      <c r="A178" s="134">
        <v>24.010100000000001</v>
      </c>
      <c r="B178" s="135" t="s">
        <v>225</v>
      </c>
      <c r="C178" s="134" t="s">
        <v>433</v>
      </c>
      <c r="D178" s="134"/>
      <c r="E178" s="134"/>
      <c r="F178" s="136" t="s">
        <v>137</v>
      </c>
      <c r="G178" s="137" t="s">
        <v>139</v>
      </c>
      <c r="H178" s="138">
        <v>9</v>
      </c>
      <c r="I178" s="139"/>
      <c r="J178" s="140"/>
      <c r="K178" s="137"/>
      <c r="L178" s="138"/>
      <c r="M178" s="141"/>
      <c r="N178" s="140"/>
      <c r="O178" s="137"/>
      <c r="P178" s="138"/>
      <c r="Q178" s="137"/>
      <c r="R178" s="138"/>
    </row>
    <row r="179" spans="1:18" x14ac:dyDescent="0.25">
      <c r="A179" s="134">
        <v>24.010100000000001</v>
      </c>
      <c r="B179" s="135" t="s">
        <v>226</v>
      </c>
      <c r="C179" s="134" t="s">
        <v>434</v>
      </c>
      <c r="D179" s="134"/>
      <c r="E179" s="134" t="s">
        <v>137</v>
      </c>
      <c r="F179" s="136"/>
      <c r="G179" s="137"/>
      <c r="H179" s="138">
        <v>6</v>
      </c>
      <c r="I179" s="139"/>
      <c r="J179" s="140"/>
      <c r="K179" s="137"/>
      <c r="L179" s="138"/>
      <c r="M179" s="141"/>
      <c r="N179" s="140"/>
      <c r="O179" s="137"/>
      <c r="P179" s="138"/>
      <c r="Q179" s="137"/>
      <c r="R179" s="138"/>
    </row>
    <row r="180" spans="1:18" x14ac:dyDescent="0.25">
      <c r="A180" s="134">
        <v>24.010100000000001</v>
      </c>
      <c r="B180" s="135" t="s">
        <v>226</v>
      </c>
      <c r="C180" s="134" t="s">
        <v>434</v>
      </c>
      <c r="D180" s="134"/>
      <c r="E180" s="134"/>
      <c r="F180" s="136" t="s">
        <v>137</v>
      </c>
      <c r="G180" s="137" t="s">
        <v>176</v>
      </c>
      <c r="H180" s="138">
        <v>3</v>
      </c>
      <c r="I180" s="139"/>
      <c r="J180" s="140"/>
      <c r="K180" s="137"/>
      <c r="L180" s="138"/>
      <c r="M180" s="141"/>
      <c r="N180" s="140"/>
      <c r="O180" s="137"/>
      <c r="P180" s="138"/>
      <c r="Q180" s="137"/>
      <c r="R180" s="138"/>
    </row>
    <row r="181" spans="1:18" x14ac:dyDescent="0.25">
      <c r="A181" s="134">
        <v>24.010100000000001</v>
      </c>
      <c r="B181" s="135" t="s">
        <v>226</v>
      </c>
      <c r="C181" s="134" t="s">
        <v>434</v>
      </c>
      <c r="D181" s="134"/>
      <c r="E181" s="134"/>
      <c r="F181" s="136" t="s">
        <v>137</v>
      </c>
      <c r="G181" s="137" t="s">
        <v>193</v>
      </c>
      <c r="H181" s="138">
        <v>7</v>
      </c>
      <c r="I181" s="139"/>
      <c r="J181" s="140"/>
      <c r="K181" s="137"/>
      <c r="L181" s="138"/>
      <c r="M181" s="141"/>
      <c r="N181" s="140"/>
      <c r="O181" s="137"/>
      <c r="P181" s="138"/>
      <c r="Q181" s="137"/>
      <c r="R181" s="138"/>
    </row>
    <row r="182" spans="1:18" x14ac:dyDescent="0.25">
      <c r="A182" s="134">
        <v>24.010100000000001</v>
      </c>
      <c r="B182" s="135" t="s">
        <v>226</v>
      </c>
      <c r="C182" s="134" t="s">
        <v>434</v>
      </c>
      <c r="D182" s="134"/>
      <c r="E182" s="134"/>
      <c r="F182" s="136" t="s">
        <v>137</v>
      </c>
      <c r="G182" s="137" t="s">
        <v>224</v>
      </c>
      <c r="H182" s="138">
        <v>1</v>
      </c>
      <c r="I182" s="139"/>
      <c r="J182" s="140"/>
      <c r="K182" s="137"/>
      <c r="L182" s="138"/>
      <c r="M182" s="141"/>
      <c r="N182" s="140"/>
      <c r="O182" s="137"/>
      <c r="P182" s="138"/>
      <c r="Q182" s="137"/>
      <c r="R182" s="138"/>
    </row>
    <row r="183" spans="1:18" x14ac:dyDescent="0.25">
      <c r="A183" s="134">
        <v>24.010100000000001</v>
      </c>
      <c r="B183" s="135" t="s">
        <v>226</v>
      </c>
      <c r="C183" s="134" t="s">
        <v>434</v>
      </c>
      <c r="D183" s="134"/>
      <c r="E183" s="134"/>
      <c r="F183" s="136" t="s">
        <v>137</v>
      </c>
      <c r="G183" s="137" t="s">
        <v>139</v>
      </c>
      <c r="H183" s="138">
        <v>14</v>
      </c>
      <c r="I183" s="139"/>
      <c r="J183" s="140"/>
      <c r="K183" s="137"/>
      <c r="L183" s="138"/>
      <c r="M183" s="141"/>
      <c r="N183" s="140"/>
      <c r="O183" s="137"/>
      <c r="P183" s="138"/>
      <c r="Q183" s="137"/>
      <c r="R183" s="138"/>
    </row>
    <row r="184" spans="1:18" x14ac:dyDescent="0.25">
      <c r="A184" s="134">
        <v>24.010100000000001</v>
      </c>
      <c r="B184" s="135" t="s">
        <v>227</v>
      </c>
      <c r="C184" s="134" t="s">
        <v>435</v>
      </c>
      <c r="D184" s="134"/>
      <c r="E184" s="134"/>
      <c r="F184" s="136" t="s">
        <v>137</v>
      </c>
      <c r="G184" s="137" t="s">
        <v>139</v>
      </c>
      <c r="H184" s="138">
        <v>13</v>
      </c>
      <c r="I184" s="139"/>
      <c r="J184" s="140"/>
      <c r="K184" s="137"/>
      <c r="L184" s="138"/>
      <c r="M184" s="141"/>
      <c r="N184" s="140"/>
      <c r="O184" s="137"/>
      <c r="P184" s="138"/>
      <c r="Q184" s="137"/>
      <c r="R184" s="138"/>
    </row>
    <row r="185" spans="1:18" x14ac:dyDescent="0.25">
      <c r="A185" s="134">
        <v>24.010100000000001</v>
      </c>
      <c r="B185" s="135" t="s">
        <v>228</v>
      </c>
      <c r="C185" s="134" t="s">
        <v>436</v>
      </c>
      <c r="D185" s="134"/>
      <c r="E185" s="134"/>
      <c r="F185" s="136" t="s">
        <v>137</v>
      </c>
      <c r="G185" s="137" t="s">
        <v>139</v>
      </c>
      <c r="H185" s="138">
        <v>6</v>
      </c>
      <c r="I185" s="139"/>
      <c r="J185" s="140"/>
      <c r="K185" s="137"/>
      <c r="L185" s="138"/>
      <c r="M185" s="141"/>
      <c r="N185" s="140"/>
      <c r="O185" s="137"/>
      <c r="P185" s="138"/>
      <c r="Q185" s="137"/>
      <c r="R185" s="138"/>
    </row>
    <row r="186" spans="1:18" x14ac:dyDescent="0.25">
      <c r="A186" s="134">
        <v>15.0303</v>
      </c>
      <c r="B186" s="135" t="s">
        <v>229</v>
      </c>
      <c r="C186" s="134" t="s">
        <v>437</v>
      </c>
      <c r="D186" s="134"/>
      <c r="E186" s="134"/>
      <c r="F186" s="136" t="s">
        <v>137</v>
      </c>
      <c r="G186" s="137" t="s">
        <v>139</v>
      </c>
      <c r="H186" s="138">
        <v>9</v>
      </c>
      <c r="I186" s="139"/>
      <c r="J186" s="140"/>
      <c r="K186" s="137"/>
      <c r="L186" s="138"/>
      <c r="M186" s="141"/>
      <c r="N186" s="140"/>
      <c r="O186" s="137"/>
      <c r="P186" s="138"/>
      <c r="Q186" s="137"/>
      <c r="R186" s="138"/>
    </row>
    <row r="187" spans="1:18" x14ac:dyDescent="0.25">
      <c r="A187" s="134">
        <v>15.0303</v>
      </c>
      <c r="B187" s="135" t="s">
        <v>230</v>
      </c>
      <c r="C187" s="134" t="s">
        <v>438</v>
      </c>
      <c r="D187" s="134"/>
      <c r="E187" s="134"/>
      <c r="F187" s="136" t="s">
        <v>137</v>
      </c>
      <c r="G187" s="137" t="s">
        <v>139</v>
      </c>
      <c r="H187" s="138">
        <v>8</v>
      </c>
      <c r="I187" s="139"/>
      <c r="J187" s="140"/>
      <c r="K187" s="137"/>
      <c r="L187" s="138"/>
      <c r="M187" s="141"/>
      <c r="N187" s="140"/>
      <c r="O187" s="137"/>
      <c r="P187" s="138"/>
      <c r="Q187" s="137"/>
      <c r="R187" s="138"/>
    </row>
    <row r="188" spans="1:18" x14ac:dyDescent="0.25">
      <c r="A188" s="134">
        <v>15.0303</v>
      </c>
      <c r="B188" s="135" t="s">
        <v>231</v>
      </c>
      <c r="C188" s="134" t="s">
        <v>439</v>
      </c>
      <c r="D188" s="134"/>
      <c r="E188" s="134"/>
      <c r="F188" s="136" t="s">
        <v>137</v>
      </c>
      <c r="G188" s="137" t="s">
        <v>139</v>
      </c>
      <c r="H188" s="138">
        <v>11</v>
      </c>
      <c r="I188" s="139"/>
      <c r="J188" s="140"/>
      <c r="K188" s="137"/>
      <c r="L188" s="138"/>
      <c r="M188" s="141"/>
      <c r="N188" s="140"/>
      <c r="O188" s="137"/>
      <c r="P188" s="138"/>
      <c r="Q188" s="137"/>
      <c r="R188" s="138"/>
    </row>
    <row r="189" spans="1:18" x14ac:dyDescent="0.25">
      <c r="A189" s="134">
        <v>15.0303</v>
      </c>
      <c r="B189" s="135" t="s">
        <v>232</v>
      </c>
      <c r="C189" s="134" t="s">
        <v>440</v>
      </c>
      <c r="D189" s="134"/>
      <c r="E189" s="134"/>
      <c r="F189" s="136" t="s">
        <v>137</v>
      </c>
      <c r="G189" s="137" t="s">
        <v>139</v>
      </c>
      <c r="H189" s="138">
        <v>11</v>
      </c>
      <c r="I189" s="139"/>
      <c r="J189" s="140"/>
      <c r="K189" s="137"/>
      <c r="L189" s="138"/>
      <c r="M189" s="141"/>
      <c r="N189" s="140"/>
      <c r="O189" s="137"/>
      <c r="P189" s="138"/>
      <c r="Q189" s="137"/>
      <c r="R189" s="138"/>
    </row>
    <row r="190" spans="1:18" x14ac:dyDescent="0.25">
      <c r="A190" s="134">
        <v>51.090400000000002</v>
      </c>
      <c r="B190" s="135" t="s">
        <v>233</v>
      </c>
      <c r="C190" s="134" t="s">
        <v>441</v>
      </c>
      <c r="D190" s="134"/>
      <c r="E190" s="134" t="s">
        <v>137</v>
      </c>
      <c r="F190" s="136"/>
      <c r="G190" s="137"/>
      <c r="H190" s="138">
        <v>5</v>
      </c>
      <c r="I190" s="139"/>
      <c r="J190" s="140"/>
      <c r="K190" s="137"/>
      <c r="L190" s="138"/>
      <c r="M190" s="141"/>
      <c r="N190" s="140"/>
      <c r="O190" s="137"/>
      <c r="P190" s="138"/>
      <c r="Q190" s="137"/>
      <c r="R190" s="138"/>
    </row>
    <row r="191" spans="1:18" x14ac:dyDescent="0.25">
      <c r="A191" s="134">
        <v>51.090400000000002</v>
      </c>
      <c r="B191" s="135" t="s">
        <v>233</v>
      </c>
      <c r="C191" s="134" t="s">
        <v>441</v>
      </c>
      <c r="D191" s="134"/>
      <c r="E191" s="134"/>
      <c r="F191" s="136" t="s">
        <v>137</v>
      </c>
      <c r="G191" s="137" t="s">
        <v>139</v>
      </c>
      <c r="H191" s="138">
        <v>6</v>
      </c>
      <c r="I191" s="139"/>
      <c r="J191" s="140"/>
      <c r="K191" s="137"/>
      <c r="L191" s="138"/>
      <c r="M191" s="141"/>
      <c r="N191" s="140"/>
      <c r="O191" s="137"/>
      <c r="P191" s="138"/>
      <c r="Q191" s="137"/>
      <c r="R191" s="138"/>
    </row>
    <row r="192" spans="1:18" x14ac:dyDescent="0.25">
      <c r="A192" s="134">
        <v>51.090400000000002</v>
      </c>
      <c r="B192" s="135" t="s">
        <v>234</v>
      </c>
      <c r="C192" s="134" t="s">
        <v>441</v>
      </c>
      <c r="D192" s="134"/>
      <c r="E192" s="134"/>
      <c r="F192" s="136" t="s">
        <v>137</v>
      </c>
      <c r="G192" s="137" t="s">
        <v>163</v>
      </c>
      <c r="H192" s="138">
        <v>5</v>
      </c>
      <c r="I192" s="139"/>
      <c r="J192" s="140"/>
      <c r="K192" s="137"/>
      <c r="L192" s="138"/>
      <c r="M192" s="141"/>
      <c r="N192" s="140"/>
      <c r="O192" s="137"/>
      <c r="P192" s="138"/>
      <c r="Q192" s="137"/>
      <c r="R192" s="138"/>
    </row>
    <row r="193" spans="1:18" x14ac:dyDescent="0.25">
      <c r="A193" s="134">
        <v>15.1701</v>
      </c>
      <c r="B193" s="135" t="s">
        <v>235</v>
      </c>
      <c r="C193" s="134" t="s">
        <v>442</v>
      </c>
      <c r="D193" s="134"/>
      <c r="E193" s="134" t="s">
        <v>137</v>
      </c>
      <c r="F193" s="136"/>
      <c r="G193" s="137"/>
      <c r="H193" s="138">
        <v>8</v>
      </c>
      <c r="I193" s="139"/>
      <c r="J193" s="140"/>
      <c r="K193" s="137"/>
      <c r="L193" s="138"/>
      <c r="M193" s="141"/>
      <c r="N193" s="140"/>
      <c r="O193" s="137"/>
      <c r="P193" s="138"/>
      <c r="Q193" s="137"/>
      <c r="R193" s="138"/>
    </row>
    <row r="194" spans="1:18" x14ac:dyDescent="0.25">
      <c r="A194" s="134">
        <v>15.1701</v>
      </c>
      <c r="B194" s="135" t="s">
        <v>235</v>
      </c>
      <c r="C194" s="134" t="s">
        <v>442</v>
      </c>
      <c r="D194" s="134"/>
      <c r="E194" s="134" t="s">
        <v>137</v>
      </c>
      <c r="F194" s="136"/>
      <c r="G194" s="137"/>
      <c r="H194" s="138">
        <v>4</v>
      </c>
      <c r="I194" s="139"/>
      <c r="J194" s="140"/>
      <c r="K194" s="137"/>
      <c r="L194" s="138"/>
      <c r="M194" s="141"/>
      <c r="N194" s="140"/>
      <c r="O194" s="137"/>
      <c r="P194" s="138"/>
      <c r="Q194" s="137"/>
      <c r="R194" s="138"/>
    </row>
    <row r="195" spans="1:18" x14ac:dyDescent="0.25">
      <c r="A195" s="134">
        <v>15.1701</v>
      </c>
      <c r="B195" s="135" t="s">
        <v>236</v>
      </c>
      <c r="C195" s="134" t="s">
        <v>443</v>
      </c>
      <c r="D195" s="134"/>
      <c r="E195" s="134" t="s">
        <v>137</v>
      </c>
      <c r="F195" s="136"/>
      <c r="G195" s="137"/>
      <c r="H195" s="138">
        <v>1</v>
      </c>
      <c r="I195" s="139"/>
      <c r="J195" s="140"/>
      <c r="K195" s="137"/>
      <c r="L195" s="138"/>
      <c r="M195" s="141"/>
      <c r="N195" s="140"/>
      <c r="O195" s="137"/>
      <c r="P195" s="138"/>
      <c r="Q195" s="137"/>
      <c r="R195" s="138"/>
    </row>
    <row r="196" spans="1:18" x14ac:dyDescent="0.25">
      <c r="A196" s="134">
        <v>15.1701</v>
      </c>
      <c r="B196" s="135" t="s">
        <v>236</v>
      </c>
      <c r="C196" s="134" t="s">
        <v>443</v>
      </c>
      <c r="D196" s="134"/>
      <c r="E196" s="134" t="s">
        <v>137</v>
      </c>
      <c r="F196" s="136"/>
      <c r="G196" s="137"/>
      <c r="H196" s="138">
        <v>5</v>
      </c>
      <c r="I196" s="139"/>
      <c r="J196" s="140"/>
      <c r="K196" s="137"/>
      <c r="L196" s="138"/>
      <c r="M196" s="141"/>
      <c r="N196" s="140"/>
      <c r="O196" s="137"/>
      <c r="P196" s="138"/>
      <c r="Q196" s="137"/>
      <c r="R196" s="138"/>
    </row>
    <row r="197" spans="1:18" x14ac:dyDescent="0.25">
      <c r="A197" s="134">
        <v>24.010100000000001</v>
      </c>
      <c r="B197" s="135" t="s">
        <v>237</v>
      </c>
      <c r="C197" s="134" t="s">
        <v>444</v>
      </c>
      <c r="D197" s="134"/>
      <c r="E197" s="134"/>
      <c r="F197" s="136" t="s">
        <v>137</v>
      </c>
      <c r="G197" s="137" t="s">
        <v>159</v>
      </c>
      <c r="H197" s="138">
        <v>14</v>
      </c>
      <c r="I197" s="139"/>
      <c r="J197" s="140"/>
      <c r="K197" s="137"/>
      <c r="L197" s="138"/>
      <c r="M197" s="141"/>
      <c r="N197" s="140"/>
      <c r="O197" s="137"/>
      <c r="P197" s="138"/>
      <c r="Q197" s="137"/>
      <c r="R197" s="138"/>
    </row>
    <row r="198" spans="1:18" x14ac:dyDescent="0.25">
      <c r="A198" s="134">
        <v>24.010100000000001</v>
      </c>
      <c r="B198" s="135" t="s">
        <v>237</v>
      </c>
      <c r="C198" s="134" t="s">
        <v>444</v>
      </c>
      <c r="D198" s="134"/>
      <c r="E198" s="134"/>
      <c r="F198" s="136" t="s">
        <v>137</v>
      </c>
      <c r="G198" s="137" t="s">
        <v>193</v>
      </c>
      <c r="H198" s="138">
        <v>7</v>
      </c>
      <c r="I198" s="139"/>
      <c r="J198" s="140"/>
      <c r="K198" s="137"/>
      <c r="L198" s="138"/>
      <c r="M198" s="141"/>
      <c r="N198" s="140"/>
      <c r="O198" s="137"/>
      <c r="P198" s="138"/>
      <c r="Q198" s="137"/>
      <c r="R198" s="138"/>
    </row>
    <row r="199" spans="1:18" x14ac:dyDescent="0.25">
      <c r="A199" s="134">
        <v>24.010100000000001</v>
      </c>
      <c r="B199" s="135" t="s">
        <v>237</v>
      </c>
      <c r="C199" s="134" t="s">
        <v>444</v>
      </c>
      <c r="D199" s="134"/>
      <c r="E199" s="134" t="s">
        <v>137</v>
      </c>
      <c r="F199" s="136"/>
      <c r="G199" s="137"/>
      <c r="H199" s="138">
        <v>7</v>
      </c>
      <c r="I199" s="139"/>
      <c r="J199" s="140"/>
      <c r="K199" s="137"/>
      <c r="L199" s="138"/>
      <c r="M199" s="141"/>
      <c r="N199" s="140"/>
      <c r="O199" s="137"/>
      <c r="P199" s="138"/>
      <c r="Q199" s="137"/>
      <c r="R199" s="138"/>
    </row>
    <row r="200" spans="1:18" x14ac:dyDescent="0.25">
      <c r="A200" s="134">
        <v>24.010100000000001</v>
      </c>
      <c r="B200" s="135" t="s">
        <v>237</v>
      </c>
      <c r="C200" s="134" t="s">
        <v>444</v>
      </c>
      <c r="D200" s="134"/>
      <c r="E200" s="134" t="s">
        <v>137</v>
      </c>
      <c r="F200" s="136"/>
      <c r="G200" s="137"/>
      <c r="H200" s="138">
        <v>4</v>
      </c>
      <c r="I200" s="139"/>
      <c r="J200" s="140"/>
      <c r="K200" s="137"/>
      <c r="L200" s="138"/>
      <c r="M200" s="141"/>
      <c r="N200" s="140"/>
      <c r="O200" s="137"/>
      <c r="P200" s="138"/>
      <c r="Q200" s="137"/>
      <c r="R200" s="138"/>
    </row>
    <row r="201" spans="1:18" x14ac:dyDescent="0.25">
      <c r="A201" s="134">
        <v>24.010100000000001</v>
      </c>
      <c r="B201" s="135" t="s">
        <v>237</v>
      </c>
      <c r="C201" s="134" t="s">
        <v>444</v>
      </c>
      <c r="D201" s="134"/>
      <c r="E201" s="134" t="s">
        <v>137</v>
      </c>
      <c r="F201" s="136"/>
      <c r="G201" s="137"/>
      <c r="H201" s="138">
        <v>7</v>
      </c>
      <c r="I201" s="139"/>
      <c r="J201" s="140"/>
      <c r="K201" s="137"/>
      <c r="L201" s="138"/>
      <c r="M201" s="141"/>
      <c r="N201" s="140"/>
      <c r="O201" s="137"/>
      <c r="P201" s="138"/>
      <c r="Q201" s="137"/>
      <c r="R201" s="138"/>
    </row>
    <row r="202" spans="1:18" x14ac:dyDescent="0.25">
      <c r="A202" s="134">
        <v>24.010100000000001</v>
      </c>
      <c r="B202" s="135" t="s">
        <v>237</v>
      </c>
      <c r="C202" s="134" t="s">
        <v>444</v>
      </c>
      <c r="D202" s="134"/>
      <c r="E202" s="134" t="s">
        <v>137</v>
      </c>
      <c r="F202" s="136"/>
      <c r="G202" s="137"/>
      <c r="H202" s="138">
        <v>3</v>
      </c>
      <c r="I202" s="139"/>
      <c r="J202" s="140"/>
      <c r="K202" s="137"/>
      <c r="L202" s="138"/>
      <c r="M202" s="141"/>
      <c r="N202" s="140"/>
      <c r="O202" s="137"/>
      <c r="P202" s="138"/>
      <c r="Q202" s="137"/>
      <c r="R202" s="138"/>
    </row>
    <row r="203" spans="1:18" x14ac:dyDescent="0.25">
      <c r="A203" s="134">
        <v>24.010100000000001</v>
      </c>
      <c r="B203" s="135" t="s">
        <v>237</v>
      </c>
      <c r="C203" s="134" t="s">
        <v>444</v>
      </c>
      <c r="D203" s="134"/>
      <c r="E203" s="134" t="s">
        <v>137</v>
      </c>
      <c r="F203" s="136"/>
      <c r="G203" s="137"/>
      <c r="H203" s="138">
        <v>2</v>
      </c>
      <c r="I203" s="139"/>
      <c r="J203" s="140"/>
      <c r="K203" s="137"/>
      <c r="L203" s="138"/>
      <c r="M203" s="141"/>
      <c r="N203" s="140"/>
      <c r="O203" s="137"/>
      <c r="P203" s="138"/>
      <c r="Q203" s="137"/>
      <c r="R203" s="138"/>
    </row>
    <row r="204" spans="1:18" x14ac:dyDescent="0.25">
      <c r="A204" s="134">
        <v>24.010100000000001</v>
      </c>
      <c r="B204" s="135" t="s">
        <v>237</v>
      </c>
      <c r="C204" s="134" t="s">
        <v>444</v>
      </c>
      <c r="D204" s="134"/>
      <c r="E204" s="134" t="s">
        <v>137</v>
      </c>
      <c r="F204" s="136"/>
      <c r="G204" s="137"/>
      <c r="H204" s="138">
        <v>12</v>
      </c>
      <c r="I204" s="139"/>
      <c r="J204" s="140"/>
      <c r="K204" s="137"/>
      <c r="L204" s="138"/>
      <c r="M204" s="141"/>
      <c r="N204" s="140"/>
      <c r="O204" s="137"/>
      <c r="P204" s="138"/>
      <c r="Q204" s="137"/>
      <c r="R204" s="138"/>
    </row>
    <row r="205" spans="1:18" x14ac:dyDescent="0.25">
      <c r="A205" s="134">
        <v>24.010100000000001</v>
      </c>
      <c r="B205" s="135" t="s">
        <v>237</v>
      </c>
      <c r="C205" s="134" t="s">
        <v>444</v>
      </c>
      <c r="D205" s="134"/>
      <c r="E205" s="134"/>
      <c r="F205" s="136" t="s">
        <v>137</v>
      </c>
      <c r="G205" s="137" t="s">
        <v>238</v>
      </c>
      <c r="H205" s="138">
        <v>7</v>
      </c>
      <c r="I205" s="139"/>
      <c r="J205" s="140"/>
      <c r="K205" s="137"/>
      <c r="L205" s="138"/>
      <c r="M205" s="141"/>
      <c r="N205" s="140"/>
      <c r="O205" s="137"/>
      <c r="P205" s="138"/>
      <c r="Q205" s="137"/>
      <c r="R205" s="138"/>
    </row>
    <row r="206" spans="1:18" x14ac:dyDescent="0.25">
      <c r="A206" s="134">
        <v>24.010100000000001</v>
      </c>
      <c r="B206" s="135" t="s">
        <v>237</v>
      </c>
      <c r="C206" s="134" t="s">
        <v>444</v>
      </c>
      <c r="D206" s="134"/>
      <c r="E206" s="134"/>
      <c r="F206" s="136" t="s">
        <v>137</v>
      </c>
      <c r="G206" s="137" t="s">
        <v>239</v>
      </c>
      <c r="H206" s="138">
        <v>4</v>
      </c>
      <c r="I206" s="139"/>
      <c r="J206" s="140"/>
      <c r="K206" s="137"/>
      <c r="L206" s="138"/>
      <c r="M206" s="141"/>
      <c r="N206" s="140"/>
      <c r="O206" s="137"/>
      <c r="P206" s="138"/>
      <c r="Q206" s="137"/>
      <c r="R206" s="138"/>
    </row>
    <row r="207" spans="1:18" x14ac:dyDescent="0.25">
      <c r="A207" s="134">
        <v>24.010100000000001</v>
      </c>
      <c r="B207" s="135" t="s">
        <v>237</v>
      </c>
      <c r="C207" s="134" t="s">
        <v>444</v>
      </c>
      <c r="D207" s="134"/>
      <c r="E207" s="134"/>
      <c r="F207" s="136" t="s">
        <v>137</v>
      </c>
      <c r="G207" s="137" t="s">
        <v>240</v>
      </c>
      <c r="H207" s="138">
        <v>4</v>
      </c>
      <c r="I207" s="139"/>
      <c r="J207" s="140"/>
      <c r="K207" s="137"/>
      <c r="L207" s="138"/>
      <c r="M207" s="141"/>
      <c r="N207" s="140"/>
      <c r="O207" s="137"/>
      <c r="P207" s="138"/>
      <c r="Q207" s="137"/>
      <c r="R207" s="138"/>
    </row>
    <row r="208" spans="1:18" x14ac:dyDescent="0.25">
      <c r="A208" s="134">
        <v>24.010100000000001</v>
      </c>
      <c r="B208" s="135" t="s">
        <v>237</v>
      </c>
      <c r="C208" s="134" t="s">
        <v>444</v>
      </c>
      <c r="D208" s="134"/>
      <c r="E208" s="134"/>
      <c r="F208" s="136" t="s">
        <v>137</v>
      </c>
      <c r="G208" s="137" t="s">
        <v>241</v>
      </c>
      <c r="H208" s="138">
        <v>15</v>
      </c>
      <c r="I208" s="139"/>
      <c r="J208" s="140"/>
      <c r="K208" s="137"/>
      <c r="L208" s="138"/>
      <c r="M208" s="141"/>
      <c r="N208" s="140"/>
      <c r="O208" s="137"/>
      <c r="P208" s="138"/>
      <c r="Q208" s="137"/>
      <c r="R208" s="138"/>
    </row>
    <row r="209" spans="1:18" x14ac:dyDescent="0.25">
      <c r="A209" s="134">
        <v>24.010100000000001</v>
      </c>
      <c r="B209" s="135" t="s">
        <v>237</v>
      </c>
      <c r="C209" s="134" t="s">
        <v>444</v>
      </c>
      <c r="D209" s="134"/>
      <c r="E209" s="134"/>
      <c r="F209" s="136" t="s">
        <v>137</v>
      </c>
      <c r="G209" s="137" t="s">
        <v>241</v>
      </c>
      <c r="H209" s="138">
        <v>7</v>
      </c>
      <c r="I209" s="139"/>
      <c r="J209" s="140"/>
      <c r="K209" s="137"/>
      <c r="L209" s="138"/>
      <c r="M209" s="141"/>
      <c r="N209" s="140"/>
      <c r="O209" s="137"/>
      <c r="P209" s="138"/>
      <c r="Q209" s="137"/>
      <c r="R209" s="138"/>
    </row>
    <row r="210" spans="1:18" x14ac:dyDescent="0.25">
      <c r="A210" s="134">
        <v>24.010100000000001</v>
      </c>
      <c r="B210" s="135" t="s">
        <v>237</v>
      </c>
      <c r="C210" s="134" t="s">
        <v>444</v>
      </c>
      <c r="D210" s="134"/>
      <c r="E210" s="134"/>
      <c r="F210" s="136" t="s">
        <v>137</v>
      </c>
      <c r="G210" s="137" t="s">
        <v>242</v>
      </c>
      <c r="H210" s="138">
        <v>5</v>
      </c>
      <c r="I210" s="139"/>
      <c r="J210" s="140"/>
      <c r="K210" s="137"/>
      <c r="L210" s="138"/>
      <c r="M210" s="141"/>
      <c r="N210" s="140"/>
      <c r="O210" s="137"/>
      <c r="P210" s="138"/>
      <c r="Q210" s="137"/>
      <c r="R210" s="138"/>
    </row>
    <row r="211" spans="1:18" x14ac:dyDescent="0.25">
      <c r="A211" s="134">
        <v>24.010100000000001</v>
      </c>
      <c r="B211" s="135" t="s">
        <v>237</v>
      </c>
      <c r="C211" s="134" t="s">
        <v>444</v>
      </c>
      <c r="D211" s="134"/>
      <c r="E211" s="134"/>
      <c r="F211" s="136" t="s">
        <v>137</v>
      </c>
      <c r="G211" s="137" t="s">
        <v>243</v>
      </c>
      <c r="H211" s="138">
        <v>6</v>
      </c>
      <c r="I211" s="139"/>
      <c r="J211" s="140"/>
      <c r="K211" s="137"/>
      <c r="L211" s="138"/>
      <c r="M211" s="141"/>
      <c r="N211" s="140"/>
      <c r="O211" s="137"/>
      <c r="P211" s="138"/>
      <c r="Q211" s="137"/>
      <c r="R211" s="138"/>
    </row>
    <row r="212" spans="1:18" x14ac:dyDescent="0.25">
      <c r="A212" s="134">
        <v>24.010100000000001</v>
      </c>
      <c r="B212" s="135" t="s">
        <v>237</v>
      </c>
      <c r="C212" s="134" t="s">
        <v>444</v>
      </c>
      <c r="D212" s="134"/>
      <c r="E212" s="134"/>
      <c r="F212" s="136" t="s">
        <v>137</v>
      </c>
      <c r="G212" s="137" t="s">
        <v>180</v>
      </c>
      <c r="H212" s="138">
        <v>11</v>
      </c>
      <c r="I212" s="139"/>
      <c r="J212" s="140"/>
      <c r="K212" s="137"/>
      <c r="L212" s="138"/>
      <c r="M212" s="141"/>
      <c r="N212" s="140"/>
      <c r="O212" s="137"/>
      <c r="P212" s="138"/>
      <c r="Q212" s="137"/>
      <c r="R212" s="138"/>
    </row>
    <row r="213" spans="1:18" x14ac:dyDescent="0.25">
      <c r="A213" s="134">
        <v>24.010100000000001</v>
      </c>
      <c r="B213" s="135" t="s">
        <v>237</v>
      </c>
      <c r="C213" s="134" t="s">
        <v>444</v>
      </c>
      <c r="D213" s="134"/>
      <c r="E213" s="134"/>
      <c r="F213" s="136" t="s">
        <v>137</v>
      </c>
      <c r="G213" s="137" t="s">
        <v>180</v>
      </c>
      <c r="H213" s="138">
        <v>7</v>
      </c>
      <c r="I213" s="139"/>
      <c r="J213" s="140"/>
      <c r="K213" s="137"/>
      <c r="L213" s="138"/>
      <c r="M213" s="141"/>
      <c r="N213" s="140"/>
      <c r="O213" s="137"/>
      <c r="P213" s="138"/>
      <c r="Q213" s="137"/>
      <c r="R213" s="138"/>
    </row>
    <row r="214" spans="1:18" x14ac:dyDescent="0.25">
      <c r="A214" s="134">
        <v>24.010100000000001</v>
      </c>
      <c r="B214" s="135" t="s">
        <v>237</v>
      </c>
      <c r="C214" s="134" t="s">
        <v>444</v>
      </c>
      <c r="D214" s="134"/>
      <c r="E214" s="134"/>
      <c r="F214" s="136" t="s">
        <v>137</v>
      </c>
      <c r="G214" s="137" t="s">
        <v>244</v>
      </c>
      <c r="H214" s="138">
        <v>16</v>
      </c>
      <c r="I214" s="139"/>
      <c r="J214" s="140"/>
      <c r="K214" s="137"/>
      <c r="L214" s="138"/>
      <c r="M214" s="141"/>
      <c r="N214" s="140"/>
      <c r="O214" s="137"/>
      <c r="P214" s="138"/>
      <c r="Q214" s="137"/>
      <c r="R214" s="138"/>
    </row>
    <row r="215" spans="1:18" x14ac:dyDescent="0.25">
      <c r="A215" s="134">
        <v>24.010100000000001</v>
      </c>
      <c r="B215" s="135" t="s">
        <v>237</v>
      </c>
      <c r="C215" s="134" t="s">
        <v>444</v>
      </c>
      <c r="D215" s="134"/>
      <c r="E215" s="134"/>
      <c r="F215" s="136" t="s">
        <v>137</v>
      </c>
      <c r="G215" s="137" t="s">
        <v>245</v>
      </c>
      <c r="H215" s="138">
        <v>11</v>
      </c>
      <c r="I215" s="139"/>
      <c r="J215" s="140"/>
      <c r="K215" s="137"/>
      <c r="L215" s="138"/>
      <c r="M215" s="141"/>
      <c r="N215" s="140"/>
      <c r="O215" s="137"/>
      <c r="P215" s="138"/>
      <c r="Q215" s="137"/>
      <c r="R215" s="138"/>
    </row>
    <row r="216" spans="1:18" x14ac:dyDescent="0.25">
      <c r="A216" s="134">
        <v>24.010100000000001</v>
      </c>
      <c r="B216" s="135" t="s">
        <v>237</v>
      </c>
      <c r="C216" s="134" t="s">
        <v>444</v>
      </c>
      <c r="D216" s="134"/>
      <c r="E216" s="134"/>
      <c r="F216" s="136" t="s">
        <v>137</v>
      </c>
      <c r="G216" s="137" t="s">
        <v>245</v>
      </c>
      <c r="H216" s="138">
        <v>10</v>
      </c>
      <c r="I216" s="139"/>
      <c r="J216" s="140"/>
      <c r="K216" s="137"/>
      <c r="L216" s="138"/>
      <c r="M216" s="141"/>
      <c r="N216" s="140"/>
      <c r="O216" s="137"/>
      <c r="P216" s="138"/>
      <c r="Q216" s="137"/>
      <c r="R216" s="138"/>
    </row>
    <row r="217" spans="1:18" x14ac:dyDescent="0.25">
      <c r="A217" s="134">
        <v>24.010100000000001</v>
      </c>
      <c r="B217" s="135" t="s">
        <v>237</v>
      </c>
      <c r="C217" s="134" t="s">
        <v>444</v>
      </c>
      <c r="D217" s="134"/>
      <c r="E217" s="134"/>
      <c r="F217" s="136" t="s">
        <v>137</v>
      </c>
      <c r="G217" s="137" t="s">
        <v>246</v>
      </c>
      <c r="H217" s="138">
        <v>21</v>
      </c>
      <c r="I217" s="139"/>
      <c r="J217" s="140"/>
      <c r="K217" s="137"/>
      <c r="L217" s="138"/>
      <c r="M217" s="141"/>
      <c r="N217" s="140"/>
      <c r="O217" s="137"/>
      <c r="P217" s="138"/>
      <c r="Q217" s="137"/>
      <c r="R217" s="138"/>
    </row>
    <row r="218" spans="1:18" x14ac:dyDescent="0.25">
      <c r="A218" s="134">
        <v>24.010100000000001</v>
      </c>
      <c r="B218" s="135" t="s">
        <v>237</v>
      </c>
      <c r="C218" s="134" t="s">
        <v>444</v>
      </c>
      <c r="D218" s="134"/>
      <c r="E218" s="134"/>
      <c r="F218" s="136" t="s">
        <v>137</v>
      </c>
      <c r="G218" s="137" t="s">
        <v>246</v>
      </c>
      <c r="H218" s="138">
        <v>22</v>
      </c>
      <c r="I218" s="139"/>
      <c r="J218" s="140"/>
      <c r="K218" s="137"/>
      <c r="L218" s="138"/>
      <c r="M218" s="141"/>
      <c r="N218" s="140"/>
      <c r="O218" s="137"/>
      <c r="P218" s="138"/>
      <c r="Q218" s="137"/>
      <c r="R218" s="138"/>
    </row>
    <row r="219" spans="1:18" x14ac:dyDescent="0.25">
      <c r="A219" s="134">
        <v>24.010100000000001</v>
      </c>
      <c r="B219" s="135" t="s">
        <v>237</v>
      </c>
      <c r="C219" s="134" t="s">
        <v>444</v>
      </c>
      <c r="D219" s="134"/>
      <c r="E219" s="134"/>
      <c r="F219" s="136" t="s">
        <v>137</v>
      </c>
      <c r="G219" s="137" t="s">
        <v>152</v>
      </c>
      <c r="H219" s="138">
        <v>10</v>
      </c>
      <c r="I219" s="139"/>
      <c r="J219" s="140"/>
      <c r="K219" s="137"/>
      <c r="L219" s="138"/>
      <c r="M219" s="141"/>
      <c r="N219" s="140"/>
      <c r="O219" s="137"/>
      <c r="P219" s="138"/>
      <c r="Q219" s="137"/>
      <c r="R219" s="138"/>
    </row>
    <row r="220" spans="1:18" x14ac:dyDescent="0.25">
      <c r="A220" s="134">
        <v>24.010100000000001</v>
      </c>
      <c r="B220" s="135" t="s">
        <v>237</v>
      </c>
      <c r="C220" s="134" t="s">
        <v>444</v>
      </c>
      <c r="D220" s="134"/>
      <c r="E220" s="134"/>
      <c r="F220" s="136" t="s">
        <v>137</v>
      </c>
      <c r="G220" s="137" t="s">
        <v>152</v>
      </c>
      <c r="H220" s="138">
        <v>19</v>
      </c>
      <c r="I220" s="139"/>
      <c r="J220" s="140"/>
      <c r="K220" s="137"/>
      <c r="L220" s="138"/>
      <c r="M220" s="141"/>
      <c r="N220" s="140"/>
      <c r="O220" s="137"/>
      <c r="P220" s="138"/>
      <c r="Q220" s="137"/>
      <c r="R220" s="138"/>
    </row>
    <row r="221" spans="1:18" x14ac:dyDescent="0.25">
      <c r="A221" s="134">
        <v>24.010100000000001</v>
      </c>
      <c r="B221" s="135" t="s">
        <v>237</v>
      </c>
      <c r="C221" s="134" t="s">
        <v>444</v>
      </c>
      <c r="D221" s="134"/>
      <c r="E221" s="134"/>
      <c r="F221" s="136" t="s">
        <v>137</v>
      </c>
      <c r="G221" s="137" t="s">
        <v>152</v>
      </c>
      <c r="H221" s="138">
        <v>18</v>
      </c>
      <c r="I221" s="139"/>
      <c r="J221" s="140"/>
      <c r="K221" s="137"/>
      <c r="L221" s="138"/>
      <c r="M221" s="141"/>
      <c r="N221" s="140"/>
      <c r="O221" s="137"/>
      <c r="P221" s="138"/>
      <c r="Q221" s="137"/>
      <c r="R221" s="138"/>
    </row>
    <row r="222" spans="1:18" x14ac:dyDescent="0.25">
      <c r="A222" s="134">
        <v>24.010100000000001</v>
      </c>
      <c r="B222" s="135" t="s">
        <v>237</v>
      </c>
      <c r="C222" s="134" t="s">
        <v>444</v>
      </c>
      <c r="D222" s="134"/>
      <c r="E222" s="134"/>
      <c r="F222" s="136" t="s">
        <v>137</v>
      </c>
      <c r="G222" s="137" t="s">
        <v>152</v>
      </c>
      <c r="H222" s="138">
        <v>20</v>
      </c>
      <c r="I222" s="139"/>
      <c r="J222" s="140"/>
      <c r="K222" s="137"/>
      <c r="L222" s="138"/>
      <c r="M222" s="141"/>
      <c r="N222" s="140"/>
      <c r="O222" s="137"/>
      <c r="P222" s="138"/>
      <c r="Q222" s="137"/>
      <c r="R222" s="138"/>
    </row>
    <row r="223" spans="1:18" x14ac:dyDescent="0.25">
      <c r="A223" s="134">
        <v>24.010100000000001</v>
      </c>
      <c r="B223" s="135" t="s">
        <v>237</v>
      </c>
      <c r="C223" s="134" t="s">
        <v>444</v>
      </c>
      <c r="D223" s="134"/>
      <c r="E223" s="134"/>
      <c r="F223" s="136" t="s">
        <v>137</v>
      </c>
      <c r="G223" s="137" t="s">
        <v>247</v>
      </c>
      <c r="H223" s="138">
        <v>19</v>
      </c>
      <c r="I223" s="139"/>
      <c r="J223" s="140"/>
      <c r="K223" s="137"/>
      <c r="L223" s="138"/>
      <c r="M223" s="141"/>
      <c r="N223" s="140"/>
      <c r="O223" s="137"/>
      <c r="P223" s="138"/>
      <c r="Q223" s="137"/>
      <c r="R223" s="138"/>
    </row>
    <row r="224" spans="1:18" x14ac:dyDescent="0.25">
      <c r="A224" s="134">
        <v>24.010100000000001</v>
      </c>
      <c r="B224" s="135" t="s">
        <v>237</v>
      </c>
      <c r="C224" s="134" t="s">
        <v>444</v>
      </c>
      <c r="D224" s="134"/>
      <c r="E224" s="134"/>
      <c r="F224" s="136" t="s">
        <v>137</v>
      </c>
      <c r="G224" s="137" t="s">
        <v>247</v>
      </c>
      <c r="H224" s="138">
        <v>2</v>
      </c>
      <c r="I224" s="139"/>
      <c r="J224" s="140"/>
      <c r="K224" s="137"/>
      <c r="L224" s="138"/>
      <c r="M224" s="141"/>
      <c r="N224" s="140"/>
      <c r="O224" s="137"/>
      <c r="P224" s="138"/>
      <c r="Q224" s="137"/>
      <c r="R224" s="138"/>
    </row>
    <row r="225" spans="1:18" x14ac:dyDescent="0.25">
      <c r="A225" s="134">
        <v>24.010100000000001</v>
      </c>
      <c r="B225" s="135" t="s">
        <v>237</v>
      </c>
      <c r="C225" s="134" t="s">
        <v>444</v>
      </c>
      <c r="D225" s="134"/>
      <c r="E225" s="134" t="s">
        <v>137</v>
      </c>
      <c r="F225" s="136"/>
      <c r="G225" s="137"/>
      <c r="H225" s="138">
        <v>18</v>
      </c>
      <c r="I225" s="139"/>
      <c r="J225" s="140"/>
      <c r="K225" s="137"/>
      <c r="L225" s="138"/>
      <c r="M225" s="141"/>
      <c r="N225" s="140"/>
      <c r="O225" s="137"/>
      <c r="P225" s="138"/>
      <c r="Q225" s="137"/>
      <c r="R225" s="138"/>
    </row>
    <row r="226" spans="1:18" x14ac:dyDescent="0.25">
      <c r="A226" s="134">
        <v>24.010100000000001</v>
      </c>
      <c r="B226" s="135" t="s">
        <v>237</v>
      </c>
      <c r="C226" s="134" t="s">
        <v>444</v>
      </c>
      <c r="D226" s="134"/>
      <c r="E226" s="134" t="s">
        <v>137</v>
      </c>
      <c r="F226" s="136"/>
      <c r="G226" s="137"/>
      <c r="H226" s="138">
        <v>10</v>
      </c>
      <c r="I226" s="139"/>
      <c r="J226" s="140"/>
      <c r="K226" s="137"/>
      <c r="L226" s="138"/>
      <c r="M226" s="141"/>
      <c r="N226" s="140"/>
      <c r="O226" s="137"/>
      <c r="P226" s="138"/>
      <c r="Q226" s="137"/>
      <c r="R226" s="138"/>
    </row>
    <row r="227" spans="1:18" x14ac:dyDescent="0.25">
      <c r="A227" s="134">
        <v>24.010100000000001</v>
      </c>
      <c r="B227" s="135" t="s">
        <v>237</v>
      </c>
      <c r="C227" s="134" t="s">
        <v>444</v>
      </c>
      <c r="D227" s="134" t="s">
        <v>137</v>
      </c>
      <c r="E227" s="134"/>
      <c r="F227" s="136"/>
      <c r="G227" s="137" t="s">
        <v>162</v>
      </c>
      <c r="H227" s="138">
        <v>11</v>
      </c>
      <c r="I227" s="139"/>
      <c r="J227" s="140"/>
      <c r="K227" s="137"/>
      <c r="L227" s="138"/>
      <c r="M227" s="141"/>
      <c r="N227" s="140"/>
      <c r="O227" s="137"/>
      <c r="P227" s="138"/>
      <c r="Q227" s="137"/>
      <c r="R227" s="138"/>
    </row>
    <row r="228" spans="1:18" x14ac:dyDescent="0.25">
      <c r="A228" s="134">
        <v>24.010100000000001</v>
      </c>
      <c r="B228" s="135" t="s">
        <v>237</v>
      </c>
      <c r="C228" s="134" t="s">
        <v>444</v>
      </c>
      <c r="D228" s="134"/>
      <c r="E228" s="134" t="s">
        <v>137</v>
      </c>
      <c r="F228" s="136"/>
      <c r="G228" s="137"/>
      <c r="H228" s="138">
        <v>19</v>
      </c>
      <c r="I228" s="139"/>
      <c r="J228" s="140"/>
      <c r="K228" s="137"/>
      <c r="L228" s="138"/>
      <c r="M228" s="141"/>
      <c r="N228" s="140"/>
      <c r="O228" s="137"/>
      <c r="P228" s="138"/>
      <c r="Q228" s="137"/>
      <c r="R228" s="138"/>
    </row>
    <row r="229" spans="1:18" x14ac:dyDescent="0.25">
      <c r="A229" s="134">
        <v>24.010100000000001</v>
      </c>
      <c r="B229" s="135" t="s">
        <v>237</v>
      </c>
      <c r="C229" s="134" t="s">
        <v>444</v>
      </c>
      <c r="D229" s="134"/>
      <c r="E229" s="134" t="s">
        <v>137</v>
      </c>
      <c r="F229" s="136"/>
      <c r="G229" s="137"/>
      <c r="H229" s="138">
        <v>13</v>
      </c>
      <c r="I229" s="139"/>
      <c r="J229" s="140"/>
      <c r="K229" s="137"/>
      <c r="L229" s="138"/>
      <c r="M229" s="141"/>
      <c r="N229" s="140"/>
      <c r="O229" s="137"/>
      <c r="P229" s="138"/>
      <c r="Q229" s="137"/>
      <c r="R229" s="138"/>
    </row>
    <row r="230" spans="1:18" x14ac:dyDescent="0.25">
      <c r="A230" s="134">
        <v>24.010100000000001</v>
      </c>
      <c r="B230" s="135" t="s">
        <v>237</v>
      </c>
      <c r="C230" s="134" t="s">
        <v>444</v>
      </c>
      <c r="D230" s="134"/>
      <c r="E230" s="134" t="s">
        <v>137</v>
      </c>
      <c r="F230" s="136"/>
      <c r="G230" s="137"/>
      <c r="H230" s="138">
        <v>20</v>
      </c>
      <c r="I230" s="139"/>
      <c r="J230" s="140"/>
      <c r="K230" s="137"/>
      <c r="L230" s="138"/>
      <c r="M230" s="141"/>
      <c r="N230" s="140"/>
      <c r="O230" s="137"/>
      <c r="P230" s="138"/>
      <c r="Q230" s="137"/>
      <c r="R230" s="138"/>
    </row>
    <row r="231" spans="1:18" x14ac:dyDescent="0.25">
      <c r="A231" s="134">
        <v>24.010100000000001</v>
      </c>
      <c r="B231" s="135" t="s">
        <v>237</v>
      </c>
      <c r="C231" s="134" t="s">
        <v>444</v>
      </c>
      <c r="D231" s="134" t="s">
        <v>137</v>
      </c>
      <c r="E231" s="134"/>
      <c r="F231" s="136"/>
      <c r="G231" s="137" t="s">
        <v>163</v>
      </c>
      <c r="H231" s="138">
        <v>23</v>
      </c>
      <c r="I231" s="139"/>
      <c r="J231" s="140"/>
      <c r="K231" s="137"/>
      <c r="L231" s="138"/>
      <c r="M231" s="141"/>
      <c r="N231" s="140"/>
      <c r="O231" s="137"/>
      <c r="P231" s="138"/>
      <c r="Q231" s="137"/>
      <c r="R231" s="138"/>
    </row>
    <row r="232" spans="1:18" x14ac:dyDescent="0.25">
      <c r="A232" s="134">
        <v>24.010100000000001</v>
      </c>
      <c r="B232" s="135" t="s">
        <v>237</v>
      </c>
      <c r="C232" s="134" t="s">
        <v>444</v>
      </c>
      <c r="D232" s="134" t="s">
        <v>137</v>
      </c>
      <c r="E232" s="134"/>
      <c r="F232" s="136"/>
      <c r="G232" s="137" t="s">
        <v>224</v>
      </c>
      <c r="H232" s="138">
        <v>8</v>
      </c>
      <c r="I232" s="139"/>
      <c r="J232" s="140"/>
      <c r="K232" s="137"/>
      <c r="L232" s="138"/>
      <c r="M232" s="141"/>
      <c r="N232" s="140"/>
      <c r="O232" s="137"/>
      <c r="P232" s="138"/>
      <c r="Q232" s="137"/>
      <c r="R232" s="138"/>
    </row>
    <row r="233" spans="1:18" x14ac:dyDescent="0.25">
      <c r="A233" s="134">
        <v>24.010100000000001</v>
      </c>
      <c r="B233" s="135" t="s">
        <v>237</v>
      </c>
      <c r="C233" s="134" t="s">
        <v>444</v>
      </c>
      <c r="D233" s="134"/>
      <c r="E233" s="134" t="s">
        <v>137</v>
      </c>
      <c r="F233" s="136"/>
      <c r="G233" s="137"/>
      <c r="H233" s="138">
        <v>4</v>
      </c>
      <c r="I233" s="139"/>
      <c r="J233" s="140"/>
      <c r="K233" s="137"/>
      <c r="L233" s="138"/>
      <c r="M233" s="141"/>
      <c r="N233" s="140"/>
      <c r="O233" s="137"/>
      <c r="P233" s="138"/>
      <c r="Q233" s="137"/>
      <c r="R233" s="138"/>
    </row>
    <row r="234" spans="1:18" x14ac:dyDescent="0.25">
      <c r="A234" s="134">
        <v>24.010100000000001</v>
      </c>
      <c r="B234" s="135" t="s">
        <v>237</v>
      </c>
      <c r="C234" s="134" t="s">
        <v>444</v>
      </c>
      <c r="D234" s="134"/>
      <c r="E234" s="134" t="s">
        <v>137</v>
      </c>
      <c r="F234" s="136"/>
      <c r="G234" s="137"/>
      <c r="H234" s="138">
        <v>2</v>
      </c>
      <c r="I234" s="139"/>
      <c r="J234" s="140"/>
      <c r="K234" s="137"/>
      <c r="L234" s="138"/>
      <c r="M234" s="141"/>
      <c r="N234" s="140"/>
      <c r="O234" s="137"/>
      <c r="P234" s="138"/>
      <c r="Q234" s="137"/>
      <c r="R234" s="138"/>
    </row>
    <row r="235" spans="1:18" x14ac:dyDescent="0.25">
      <c r="A235" s="134">
        <v>24.010100000000001</v>
      </c>
      <c r="B235" s="135" t="s">
        <v>237</v>
      </c>
      <c r="C235" s="134" t="s">
        <v>444</v>
      </c>
      <c r="D235" s="134"/>
      <c r="E235" s="134"/>
      <c r="F235" s="136" t="s">
        <v>137</v>
      </c>
      <c r="G235" s="137" t="s">
        <v>139</v>
      </c>
      <c r="H235" s="138">
        <v>21</v>
      </c>
      <c r="I235" s="139"/>
      <c r="J235" s="140"/>
      <c r="K235" s="137"/>
      <c r="L235" s="138"/>
      <c r="M235" s="141"/>
      <c r="N235" s="140"/>
      <c r="O235" s="137"/>
      <c r="P235" s="138"/>
      <c r="Q235" s="137"/>
      <c r="R235" s="138"/>
    </row>
    <row r="236" spans="1:18" x14ac:dyDescent="0.25">
      <c r="A236" s="134">
        <v>24.010100000000001</v>
      </c>
      <c r="B236" s="135" t="s">
        <v>248</v>
      </c>
      <c r="C236" s="134" t="s">
        <v>445</v>
      </c>
      <c r="D236" s="134"/>
      <c r="E236" s="134"/>
      <c r="F236" s="136" t="s">
        <v>137</v>
      </c>
      <c r="G236" s="137" t="s">
        <v>238</v>
      </c>
      <c r="H236" s="138">
        <v>7</v>
      </c>
      <c r="I236" s="139"/>
      <c r="J236" s="140"/>
      <c r="K236" s="137"/>
      <c r="L236" s="138"/>
      <c r="M236" s="141"/>
      <c r="N236" s="140"/>
      <c r="O236" s="137"/>
      <c r="P236" s="138"/>
      <c r="Q236" s="137"/>
      <c r="R236" s="138"/>
    </row>
    <row r="237" spans="1:18" x14ac:dyDescent="0.25">
      <c r="A237" s="134">
        <v>24.010100000000001</v>
      </c>
      <c r="B237" s="135" t="s">
        <v>248</v>
      </c>
      <c r="C237" s="134" t="s">
        <v>445</v>
      </c>
      <c r="D237" s="134"/>
      <c r="E237" s="134"/>
      <c r="F237" s="136" t="s">
        <v>137</v>
      </c>
      <c r="G237" s="137" t="s">
        <v>241</v>
      </c>
      <c r="H237" s="138">
        <v>11</v>
      </c>
      <c r="I237" s="139"/>
      <c r="J237" s="140"/>
      <c r="K237" s="137"/>
      <c r="L237" s="138"/>
      <c r="M237" s="141"/>
      <c r="N237" s="140"/>
      <c r="O237" s="137"/>
      <c r="P237" s="138"/>
      <c r="Q237" s="137"/>
      <c r="R237" s="138"/>
    </row>
    <row r="238" spans="1:18" x14ac:dyDescent="0.25">
      <c r="A238" s="134">
        <v>24.010100000000001</v>
      </c>
      <c r="B238" s="135" t="s">
        <v>248</v>
      </c>
      <c r="C238" s="134" t="s">
        <v>445</v>
      </c>
      <c r="D238" s="134"/>
      <c r="E238" s="134"/>
      <c r="F238" s="136" t="s">
        <v>137</v>
      </c>
      <c r="G238" s="137" t="s">
        <v>241</v>
      </c>
      <c r="H238" s="138">
        <v>9</v>
      </c>
      <c r="I238" s="139"/>
      <c r="J238" s="140"/>
      <c r="K238" s="137"/>
      <c r="L238" s="138"/>
      <c r="M238" s="141"/>
      <c r="N238" s="140"/>
      <c r="O238" s="137"/>
      <c r="P238" s="138"/>
      <c r="Q238" s="137"/>
      <c r="R238" s="138"/>
    </row>
    <row r="239" spans="1:18" x14ac:dyDescent="0.25">
      <c r="A239" s="134">
        <v>24.010100000000001</v>
      </c>
      <c r="B239" s="135" t="s">
        <v>248</v>
      </c>
      <c r="C239" s="134" t="s">
        <v>445</v>
      </c>
      <c r="D239" s="134"/>
      <c r="E239" s="134" t="s">
        <v>137</v>
      </c>
      <c r="F239" s="136"/>
      <c r="G239" s="137"/>
      <c r="H239" s="138">
        <v>10</v>
      </c>
      <c r="I239" s="139"/>
      <c r="J239" s="140"/>
      <c r="K239" s="137"/>
      <c r="L239" s="138"/>
      <c r="M239" s="141"/>
      <c r="N239" s="140"/>
      <c r="O239" s="137"/>
      <c r="P239" s="138"/>
      <c r="Q239" s="137"/>
      <c r="R239" s="138"/>
    </row>
    <row r="240" spans="1:18" x14ac:dyDescent="0.25">
      <c r="A240" s="134">
        <v>24.010100000000001</v>
      </c>
      <c r="B240" s="135" t="s">
        <v>248</v>
      </c>
      <c r="C240" s="134" t="s">
        <v>445</v>
      </c>
      <c r="D240" s="134"/>
      <c r="E240" s="134"/>
      <c r="F240" s="136" t="s">
        <v>137</v>
      </c>
      <c r="G240" s="137" t="s">
        <v>242</v>
      </c>
      <c r="H240" s="138">
        <v>5</v>
      </c>
      <c r="I240" s="139"/>
      <c r="J240" s="140"/>
      <c r="K240" s="137"/>
      <c r="L240" s="138"/>
      <c r="M240" s="141"/>
      <c r="N240" s="140"/>
      <c r="O240" s="137"/>
      <c r="P240" s="138"/>
      <c r="Q240" s="137"/>
      <c r="R240" s="138"/>
    </row>
    <row r="241" spans="1:18" x14ac:dyDescent="0.25">
      <c r="A241" s="134">
        <v>24.010100000000001</v>
      </c>
      <c r="B241" s="135" t="s">
        <v>248</v>
      </c>
      <c r="C241" s="134" t="s">
        <v>445</v>
      </c>
      <c r="D241" s="134"/>
      <c r="E241" s="134"/>
      <c r="F241" s="136" t="s">
        <v>137</v>
      </c>
      <c r="G241" s="137" t="s">
        <v>249</v>
      </c>
      <c r="H241" s="138">
        <v>11</v>
      </c>
      <c r="I241" s="139"/>
      <c r="J241" s="140"/>
      <c r="K241" s="137"/>
      <c r="L241" s="138"/>
      <c r="M241" s="141"/>
      <c r="N241" s="140"/>
      <c r="O241" s="137"/>
      <c r="P241" s="138"/>
      <c r="Q241" s="137"/>
      <c r="R241" s="138"/>
    </row>
    <row r="242" spans="1:18" x14ac:dyDescent="0.25">
      <c r="A242" s="134">
        <v>24.010100000000001</v>
      </c>
      <c r="B242" s="135" t="s">
        <v>248</v>
      </c>
      <c r="C242" s="134" t="s">
        <v>445</v>
      </c>
      <c r="D242" s="134"/>
      <c r="E242" s="134"/>
      <c r="F242" s="136" t="s">
        <v>137</v>
      </c>
      <c r="G242" s="137" t="s">
        <v>249</v>
      </c>
      <c r="H242" s="138">
        <v>17</v>
      </c>
      <c r="I242" s="139"/>
      <c r="J242" s="140"/>
      <c r="K242" s="137"/>
      <c r="L242" s="138"/>
      <c r="M242" s="141"/>
      <c r="N242" s="140"/>
      <c r="O242" s="137"/>
      <c r="P242" s="138"/>
      <c r="Q242" s="137"/>
      <c r="R242" s="138"/>
    </row>
    <row r="243" spans="1:18" x14ac:dyDescent="0.25">
      <c r="A243" s="134">
        <v>24.010100000000001</v>
      </c>
      <c r="B243" s="135" t="s">
        <v>248</v>
      </c>
      <c r="C243" s="134" t="s">
        <v>445</v>
      </c>
      <c r="D243" s="134"/>
      <c r="E243" s="134"/>
      <c r="F243" s="136" t="s">
        <v>137</v>
      </c>
      <c r="G243" s="137" t="s">
        <v>249</v>
      </c>
      <c r="H243" s="138">
        <v>17</v>
      </c>
      <c r="I243" s="139"/>
      <c r="J243" s="140"/>
      <c r="K243" s="137"/>
      <c r="L243" s="138"/>
      <c r="M243" s="141"/>
      <c r="N243" s="140"/>
      <c r="O243" s="137"/>
      <c r="P243" s="138"/>
      <c r="Q243" s="137"/>
      <c r="R243" s="138"/>
    </row>
    <row r="244" spans="1:18" x14ac:dyDescent="0.25">
      <c r="A244" s="134">
        <v>24.010100000000001</v>
      </c>
      <c r="B244" s="135" t="s">
        <v>248</v>
      </c>
      <c r="C244" s="134" t="s">
        <v>445</v>
      </c>
      <c r="D244" s="134"/>
      <c r="E244" s="134"/>
      <c r="F244" s="136" t="s">
        <v>137</v>
      </c>
      <c r="G244" s="137" t="s">
        <v>244</v>
      </c>
      <c r="H244" s="138">
        <v>14</v>
      </c>
      <c r="I244" s="139"/>
      <c r="J244" s="140"/>
      <c r="K244" s="137"/>
      <c r="L244" s="138"/>
      <c r="M244" s="141"/>
      <c r="N244" s="140"/>
      <c r="O244" s="137"/>
      <c r="P244" s="138"/>
      <c r="Q244" s="137"/>
      <c r="R244" s="138"/>
    </row>
    <row r="245" spans="1:18" x14ac:dyDescent="0.25">
      <c r="A245" s="134">
        <v>24.010100000000001</v>
      </c>
      <c r="B245" s="135" t="s">
        <v>248</v>
      </c>
      <c r="C245" s="134" t="s">
        <v>445</v>
      </c>
      <c r="D245" s="134"/>
      <c r="E245" s="134"/>
      <c r="F245" s="136" t="s">
        <v>137</v>
      </c>
      <c r="G245" s="137" t="s">
        <v>245</v>
      </c>
      <c r="H245" s="138">
        <v>7</v>
      </c>
      <c r="I245" s="139"/>
      <c r="J245" s="140"/>
      <c r="K245" s="137"/>
      <c r="L245" s="138"/>
      <c r="M245" s="141"/>
      <c r="N245" s="140"/>
      <c r="O245" s="137"/>
      <c r="P245" s="138"/>
      <c r="Q245" s="137"/>
      <c r="R245" s="138"/>
    </row>
    <row r="246" spans="1:18" x14ac:dyDescent="0.25">
      <c r="A246" s="134">
        <v>24.010100000000001</v>
      </c>
      <c r="B246" s="135" t="s">
        <v>248</v>
      </c>
      <c r="C246" s="134" t="s">
        <v>445</v>
      </c>
      <c r="D246" s="134"/>
      <c r="E246" s="134"/>
      <c r="F246" s="136" t="s">
        <v>137</v>
      </c>
      <c r="G246" s="137" t="s">
        <v>246</v>
      </c>
      <c r="H246" s="138">
        <v>8</v>
      </c>
      <c r="I246" s="139"/>
      <c r="J246" s="140"/>
      <c r="K246" s="137"/>
      <c r="L246" s="138"/>
      <c r="M246" s="141"/>
      <c r="N246" s="140"/>
      <c r="O246" s="137"/>
      <c r="P246" s="138"/>
      <c r="Q246" s="137"/>
      <c r="R246" s="138"/>
    </row>
    <row r="247" spans="1:18" x14ac:dyDescent="0.25">
      <c r="A247" s="134">
        <v>24.010100000000001</v>
      </c>
      <c r="B247" s="135" t="s">
        <v>248</v>
      </c>
      <c r="C247" s="134" t="s">
        <v>445</v>
      </c>
      <c r="D247" s="134" t="s">
        <v>137</v>
      </c>
      <c r="E247" s="134"/>
      <c r="F247" s="136"/>
      <c r="G247" s="137" t="s">
        <v>224</v>
      </c>
      <c r="H247" s="138">
        <v>6</v>
      </c>
      <c r="I247" s="139"/>
      <c r="J247" s="140"/>
      <c r="K247" s="137"/>
      <c r="L247" s="138"/>
      <c r="M247" s="141"/>
      <c r="N247" s="140"/>
      <c r="O247" s="137"/>
      <c r="P247" s="138"/>
      <c r="Q247" s="137"/>
      <c r="R247" s="138"/>
    </row>
    <row r="248" spans="1:18" x14ac:dyDescent="0.25">
      <c r="A248" s="134">
        <v>24.010100000000001</v>
      </c>
      <c r="B248" s="135" t="s">
        <v>248</v>
      </c>
      <c r="C248" s="134" t="s">
        <v>445</v>
      </c>
      <c r="D248" s="134"/>
      <c r="E248" s="134" t="s">
        <v>137</v>
      </c>
      <c r="F248" s="136"/>
      <c r="G248" s="137"/>
      <c r="H248" s="138">
        <v>22</v>
      </c>
      <c r="I248" s="139"/>
      <c r="J248" s="140"/>
      <c r="K248" s="137"/>
      <c r="L248" s="138"/>
      <c r="M248" s="141"/>
      <c r="N248" s="140"/>
      <c r="O248" s="137"/>
      <c r="P248" s="138"/>
      <c r="Q248" s="137"/>
      <c r="R248" s="138"/>
    </row>
    <row r="249" spans="1:18" x14ac:dyDescent="0.25">
      <c r="A249" s="134">
        <v>24.010100000000001</v>
      </c>
      <c r="B249" s="135" t="s">
        <v>248</v>
      </c>
      <c r="C249" s="134" t="s">
        <v>445</v>
      </c>
      <c r="D249" s="134"/>
      <c r="E249" s="134" t="s">
        <v>137</v>
      </c>
      <c r="F249" s="136"/>
      <c r="G249" s="137"/>
      <c r="H249" s="138">
        <v>17</v>
      </c>
      <c r="I249" s="139"/>
      <c r="J249" s="140"/>
      <c r="K249" s="137"/>
      <c r="L249" s="138"/>
      <c r="M249" s="141"/>
      <c r="N249" s="140"/>
      <c r="O249" s="137"/>
      <c r="P249" s="138"/>
      <c r="Q249" s="137"/>
      <c r="R249" s="138"/>
    </row>
    <row r="250" spans="1:18" x14ac:dyDescent="0.25">
      <c r="A250" s="134">
        <v>24.010100000000001</v>
      </c>
      <c r="B250" s="135" t="s">
        <v>250</v>
      </c>
      <c r="C250" s="134" t="s">
        <v>446</v>
      </c>
      <c r="D250" s="134"/>
      <c r="E250" s="134"/>
      <c r="F250" s="136" t="s">
        <v>137</v>
      </c>
      <c r="G250" s="137" t="s">
        <v>240</v>
      </c>
      <c r="H250" s="138">
        <v>4</v>
      </c>
      <c r="I250" s="139"/>
      <c r="J250" s="140"/>
      <c r="K250" s="137"/>
      <c r="L250" s="138"/>
      <c r="M250" s="141"/>
      <c r="N250" s="140"/>
      <c r="O250" s="137"/>
      <c r="P250" s="138"/>
      <c r="Q250" s="137"/>
      <c r="R250" s="138"/>
    </row>
    <row r="251" spans="1:18" x14ac:dyDescent="0.25">
      <c r="A251" s="134">
        <v>24.010100000000001</v>
      </c>
      <c r="B251" s="135" t="s">
        <v>250</v>
      </c>
      <c r="C251" s="134" t="s">
        <v>446</v>
      </c>
      <c r="D251" s="134"/>
      <c r="E251" s="134"/>
      <c r="F251" s="136" t="s">
        <v>137</v>
      </c>
      <c r="G251" s="137" t="s">
        <v>249</v>
      </c>
      <c r="H251" s="138">
        <v>12</v>
      </c>
      <c r="I251" s="139"/>
      <c r="J251" s="140"/>
      <c r="K251" s="137"/>
      <c r="L251" s="138"/>
      <c r="M251" s="141"/>
      <c r="N251" s="140"/>
      <c r="O251" s="137"/>
      <c r="P251" s="138"/>
      <c r="Q251" s="137"/>
      <c r="R251" s="138"/>
    </row>
    <row r="252" spans="1:18" x14ac:dyDescent="0.25">
      <c r="A252" s="134">
        <v>24.010100000000001</v>
      </c>
      <c r="B252" s="135" t="s">
        <v>251</v>
      </c>
      <c r="C252" s="134" t="s">
        <v>447</v>
      </c>
      <c r="D252" s="134"/>
      <c r="E252" s="134"/>
      <c r="F252" s="136" t="s">
        <v>137</v>
      </c>
      <c r="G252" s="137" t="s">
        <v>243</v>
      </c>
      <c r="H252" s="138">
        <v>2</v>
      </c>
      <c r="I252" s="139"/>
      <c r="J252" s="140"/>
      <c r="K252" s="137"/>
      <c r="L252" s="138"/>
      <c r="M252" s="141"/>
      <c r="N252" s="140"/>
      <c r="O252" s="137"/>
      <c r="P252" s="138"/>
      <c r="Q252" s="137"/>
      <c r="R252" s="138"/>
    </row>
    <row r="253" spans="1:18" x14ac:dyDescent="0.25">
      <c r="A253" s="134">
        <v>24.010100000000001</v>
      </c>
      <c r="B253" s="135" t="s">
        <v>251</v>
      </c>
      <c r="C253" s="134" t="s">
        <v>447</v>
      </c>
      <c r="D253" s="134"/>
      <c r="E253" s="134"/>
      <c r="F253" s="136" t="s">
        <v>137</v>
      </c>
      <c r="G253" s="137" t="s">
        <v>243</v>
      </c>
      <c r="H253" s="138">
        <v>3</v>
      </c>
      <c r="I253" s="139"/>
      <c r="J253" s="140"/>
      <c r="K253" s="137"/>
      <c r="L253" s="138"/>
      <c r="M253" s="141"/>
      <c r="N253" s="140"/>
      <c r="O253" s="137"/>
      <c r="P253" s="138"/>
      <c r="Q253" s="137"/>
      <c r="R253" s="138"/>
    </row>
    <row r="254" spans="1:18" x14ac:dyDescent="0.25">
      <c r="A254" s="134">
        <v>24.010100000000001</v>
      </c>
      <c r="B254" s="135" t="s">
        <v>251</v>
      </c>
      <c r="C254" s="134" t="s">
        <v>447</v>
      </c>
      <c r="D254" s="134"/>
      <c r="E254" s="134"/>
      <c r="F254" s="136" t="s">
        <v>137</v>
      </c>
      <c r="G254" s="137" t="s">
        <v>180</v>
      </c>
      <c r="H254" s="138">
        <v>10</v>
      </c>
      <c r="I254" s="139"/>
      <c r="J254" s="140"/>
      <c r="K254" s="137"/>
      <c r="L254" s="138"/>
      <c r="M254" s="141"/>
      <c r="N254" s="140"/>
      <c r="O254" s="137"/>
      <c r="P254" s="138"/>
      <c r="Q254" s="137"/>
      <c r="R254" s="138"/>
    </row>
    <row r="255" spans="1:18" x14ac:dyDescent="0.25">
      <c r="A255" s="134">
        <v>24.010100000000001</v>
      </c>
      <c r="B255" s="135" t="s">
        <v>251</v>
      </c>
      <c r="C255" s="134" t="s">
        <v>447</v>
      </c>
      <c r="D255" s="134"/>
      <c r="E255" s="134"/>
      <c r="F255" s="136" t="s">
        <v>137</v>
      </c>
      <c r="G255" s="137" t="s">
        <v>180</v>
      </c>
      <c r="H255" s="138">
        <v>8</v>
      </c>
      <c r="I255" s="139"/>
      <c r="J255" s="140"/>
      <c r="K255" s="137"/>
      <c r="L255" s="138"/>
      <c r="M255" s="141"/>
      <c r="N255" s="140"/>
      <c r="O255" s="137"/>
      <c r="P255" s="138"/>
      <c r="Q255" s="137"/>
      <c r="R255" s="138"/>
    </row>
    <row r="256" spans="1:18" x14ac:dyDescent="0.25">
      <c r="A256" s="134">
        <v>24.010100000000001</v>
      </c>
      <c r="B256" s="135" t="s">
        <v>251</v>
      </c>
      <c r="C256" s="134" t="s">
        <v>447</v>
      </c>
      <c r="D256" s="134"/>
      <c r="E256" s="134"/>
      <c r="F256" s="136" t="s">
        <v>137</v>
      </c>
      <c r="G256" s="137" t="s">
        <v>245</v>
      </c>
      <c r="H256" s="138">
        <v>12</v>
      </c>
      <c r="I256" s="139"/>
      <c r="J256" s="140"/>
      <c r="K256" s="137"/>
      <c r="L256" s="138"/>
      <c r="M256" s="141"/>
      <c r="N256" s="140"/>
      <c r="O256" s="137"/>
      <c r="P256" s="138"/>
      <c r="Q256" s="137"/>
      <c r="R256" s="138"/>
    </row>
    <row r="257" spans="1:18" x14ac:dyDescent="0.25">
      <c r="A257" s="134">
        <v>24.010100000000001</v>
      </c>
      <c r="B257" s="135" t="s">
        <v>251</v>
      </c>
      <c r="C257" s="134" t="s">
        <v>447</v>
      </c>
      <c r="D257" s="134"/>
      <c r="E257" s="134"/>
      <c r="F257" s="136" t="s">
        <v>137</v>
      </c>
      <c r="G257" s="137" t="s">
        <v>246</v>
      </c>
      <c r="H257" s="138">
        <v>12</v>
      </c>
      <c r="I257" s="139"/>
      <c r="J257" s="140"/>
      <c r="K257" s="137"/>
      <c r="L257" s="138"/>
      <c r="M257" s="141"/>
      <c r="N257" s="140"/>
      <c r="O257" s="137"/>
      <c r="P257" s="138"/>
      <c r="Q257" s="137"/>
      <c r="R257" s="138"/>
    </row>
    <row r="258" spans="1:18" x14ac:dyDescent="0.25">
      <c r="A258" s="134">
        <v>24.010100000000001</v>
      </c>
      <c r="B258" s="135" t="s">
        <v>251</v>
      </c>
      <c r="C258" s="134" t="s">
        <v>447</v>
      </c>
      <c r="D258" s="134"/>
      <c r="E258" s="134"/>
      <c r="F258" s="136" t="s">
        <v>137</v>
      </c>
      <c r="G258" s="137" t="s">
        <v>246</v>
      </c>
      <c r="H258" s="138">
        <v>23</v>
      </c>
      <c r="I258" s="139"/>
      <c r="J258" s="140"/>
      <c r="K258" s="137"/>
      <c r="L258" s="138"/>
      <c r="M258" s="141"/>
      <c r="N258" s="140"/>
      <c r="O258" s="137"/>
      <c r="P258" s="138"/>
      <c r="Q258" s="137"/>
      <c r="R258" s="138"/>
    </row>
    <row r="259" spans="1:18" x14ac:dyDescent="0.25">
      <c r="A259" s="134">
        <v>24.010100000000001</v>
      </c>
      <c r="B259" s="135" t="s">
        <v>251</v>
      </c>
      <c r="C259" s="134" t="s">
        <v>447</v>
      </c>
      <c r="D259" s="134"/>
      <c r="E259" s="134"/>
      <c r="F259" s="136" t="s">
        <v>137</v>
      </c>
      <c r="G259" s="137" t="s">
        <v>152</v>
      </c>
      <c r="H259" s="138">
        <v>22</v>
      </c>
      <c r="I259" s="139"/>
      <c r="J259" s="140"/>
      <c r="K259" s="137"/>
      <c r="L259" s="138"/>
      <c r="M259" s="141"/>
      <c r="N259" s="140"/>
      <c r="O259" s="137"/>
      <c r="P259" s="138"/>
      <c r="Q259" s="137"/>
      <c r="R259" s="138"/>
    </row>
    <row r="260" spans="1:18" x14ac:dyDescent="0.25">
      <c r="A260" s="134">
        <v>24.010100000000001</v>
      </c>
      <c r="B260" s="135" t="s">
        <v>251</v>
      </c>
      <c r="C260" s="134" t="s">
        <v>447</v>
      </c>
      <c r="D260" s="134"/>
      <c r="E260" s="134"/>
      <c r="F260" s="136" t="s">
        <v>137</v>
      </c>
      <c r="G260" s="137" t="s">
        <v>152</v>
      </c>
      <c r="H260" s="138">
        <v>22</v>
      </c>
      <c r="I260" s="139"/>
      <c r="J260" s="140"/>
      <c r="K260" s="137"/>
      <c r="L260" s="138"/>
      <c r="M260" s="141"/>
      <c r="N260" s="140"/>
      <c r="O260" s="137"/>
      <c r="P260" s="138"/>
      <c r="Q260" s="137"/>
      <c r="R260" s="138"/>
    </row>
    <row r="261" spans="1:18" x14ac:dyDescent="0.25">
      <c r="A261" s="134">
        <v>24.010100000000001</v>
      </c>
      <c r="B261" s="135" t="s">
        <v>251</v>
      </c>
      <c r="C261" s="134" t="s">
        <v>447</v>
      </c>
      <c r="D261" s="134"/>
      <c r="E261" s="134"/>
      <c r="F261" s="136" t="s">
        <v>137</v>
      </c>
      <c r="G261" s="137" t="s">
        <v>152</v>
      </c>
      <c r="H261" s="138">
        <v>10</v>
      </c>
      <c r="I261" s="139"/>
      <c r="J261" s="140"/>
      <c r="K261" s="137"/>
      <c r="L261" s="138"/>
      <c r="M261" s="141"/>
      <c r="N261" s="140"/>
      <c r="O261" s="137"/>
      <c r="P261" s="138"/>
      <c r="Q261" s="137"/>
      <c r="R261" s="138"/>
    </row>
    <row r="262" spans="1:18" x14ac:dyDescent="0.25">
      <c r="A262" s="134">
        <v>24.010100000000001</v>
      </c>
      <c r="B262" s="135" t="s">
        <v>251</v>
      </c>
      <c r="C262" s="134" t="s">
        <v>447</v>
      </c>
      <c r="D262" s="134"/>
      <c r="E262" s="134"/>
      <c r="F262" s="136" t="s">
        <v>137</v>
      </c>
      <c r="G262" s="137" t="s">
        <v>247</v>
      </c>
      <c r="H262" s="138">
        <v>17</v>
      </c>
      <c r="I262" s="139"/>
      <c r="J262" s="140"/>
      <c r="K262" s="137"/>
      <c r="L262" s="138"/>
      <c r="M262" s="141"/>
      <c r="N262" s="140"/>
      <c r="O262" s="137"/>
      <c r="P262" s="138"/>
      <c r="Q262" s="137"/>
      <c r="R262" s="138"/>
    </row>
    <row r="263" spans="1:18" x14ac:dyDescent="0.25">
      <c r="A263" s="134">
        <v>24.010100000000001</v>
      </c>
      <c r="B263" s="135" t="s">
        <v>251</v>
      </c>
      <c r="C263" s="134" t="s">
        <v>447</v>
      </c>
      <c r="D263" s="134"/>
      <c r="E263" s="134" t="s">
        <v>137</v>
      </c>
      <c r="F263" s="136"/>
      <c r="G263" s="137"/>
      <c r="H263" s="138">
        <v>12</v>
      </c>
      <c r="I263" s="139"/>
      <c r="J263" s="140"/>
      <c r="K263" s="137"/>
      <c r="L263" s="138"/>
      <c r="M263" s="141"/>
      <c r="N263" s="140"/>
      <c r="O263" s="137"/>
      <c r="P263" s="138"/>
      <c r="Q263" s="137"/>
      <c r="R263" s="138"/>
    </row>
    <row r="264" spans="1:18" x14ac:dyDescent="0.25">
      <c r="A264" s="134">
        <v>24.010100000000001</v>
      </c>
      <c r="B264" s="135" t="s">
        <v>251</v>
      </c>
      <c r="C264" s="134" t="s">
        <v>447</v>
      </c>
      <c r="D264" s="134" t="s">
        <v>137</v>
      </c>
      <c r="E264" s="134"/>
      <c r="F264" s="136"/>
      <c r="G264" s="137" t="s">
        <v>163</v>
      </c>
      <c r="H264" s="138">
        <v>11</v>
      </c>
      <c r="I264" s="139"/>
      <c r="J264" s="140"/>
      <c r="K264" s="137"/>
      <c r="L264" s="138"/>
      <c r="M264" s="141"/>
      <c r="N264" s="140"/>
      <c r="O264" s="137"/>
      <c r="P264" s="138"/>
      <c r="Q264" s="137"/>
      <c r="R264" s="138"/>
    </row>
    <row r="265" spans="1:18" x14ac:dyDescent="0.25">
      <c r="A265" s="134">
        <v>24.010100000000001</v>
      </c>
      <c r="B265" s="135" t="s">
        <v>252</v>
      </c>
      <c r="C265" s="134" t="s">
        <v>448</v>
      </c>
      <c r="D265" s="134"/>
      <c r="E265" s="134"/>
      <c r="F265" s="136" t="s">
        <v>137</v>
      </c>
      <c r="G265" s="137" t="s">
        <v>139</v>
      </c>
      <c r="H265" s="138">
        <v>20</v>
      </c>
      <c r="I265" s="139"/>
      <c r="J265" s="140"/>
      <c r="K265" s="137"/>
      <c r="L265" s="138"/>
      <c r="M265" s="141"/>
      <c r="N265" s="140"/>
      <c r="O265" s="137"/>
      <c r="P265" s="138"/>
      <c r="Q265" s="137"/>
      <c r="R265" s="138"/>
    </row>
    <row r="266" spans="1:18" x14ac:dyDescent="0.25">
      <c r="A266" s="134">
        <v>24.010100000000001</v>
      </c>
      <c r="B266" s="135" t="s">
        <v>252</v>
      </c>
      <c r="C266" s="134" t="s">
        <v>448</v>
      </c>
      <c r="D266" s="134"/>
      <c r="E266" s="134"/>
      <c r="F266" s="136" t="s">
        <v>137</v>
      </c>
      <c r="G266" s="137" t="s">
        <v>139</v>
      </c>
      <c r="H266" s="138">
        <v>14</v>
      </c>
      <c r="I266" s="139"/>
      <c r="J266" s="140"/>
      <c r="K266" s="137"/>
      <c r="L266" s="138"/>
      <c r="M266" s="141"/>
      <c r="N266" s="140"/>
      <c r="O266" s="137"/>
      <c r="P266" s="138"/>
      <c r="Q266" s="137"/>
      <c r="R266" s="138"/>
    </row>
    <row r="267" spans="1:18" x14ac:dyDescent="0.25">
      <c r="A267" s="134">
        <v>24.010100000000001</v>
      </c>
      <c r="B267" s="135" t="s">
        <v>253</v>
      </c>
      <c r="C267" s="134" t="s">
        <v>449</v>
      </c>
      <c r="D267" s="134"/>
      <c r="E267" s="134"/>
      <c r="F267" s="136" t="s">
        <v>137</v>
      </c>
      <c r="G267" s="137" t="s">
        <v>139</v>
      </c>
      <c r="H267" s="138">
        <v>9</v>
      </c>
      <c r="I267" s="139"/>
      <c r="J267" s="140"/>
      <c r="K267" s="137"/>
      <c r="L267" s="138"/>
      <c r="M267" s="141"/>
      <c r="N267" s="140"/>
      <c r="O267" s="137"/>
      <c r="P267" s="138"/>
      <c r="Q267" s="137"/>
      <c r="R267" s="138"/>
    </row>
    <row r="268" spans="1:18" x14ac:dyDescent="0.25">
      <c r="A268" s="134">
        <v>24.010100000000001</v>
      </c>
      <c r="B268" s="135" t="s">
        <v>253</v>
      </c>
      <c r="C268" s="134" t="s">
        <v>449</v>
      </c>
      <c r="D268" s="134"/>
      <c r="E268" s="134"/>
      <c r="F268" s="136" t="s">
        <v>137</v>
      </c>
      <c r="G268" s="137" t="s">
        <v>139</v>
      </c>
      <c r="H268" s="138">
        <v>8</v>
      </c>
      <c r="I268" s="139"/>
      <c r="J268" s="140"/>
      <c r="K268" s="137"/>
      <c r="L268" s="138"/>
      <c r="M268" s="141"/>
      <c r="N268" s="140"/>
      <c r="O268" s="137"/>
      <c r="P268" s="138"/>
      <c r="Q268" s="137"/>
      <c r="R268" s="138"/>
    </row>
    <row r="269" spans="1:18" x14ac:dyDescent="0.25">
      <c r="A269" s="134">
        <v>52.020099999999999</v>
      </c>
      <c r="B269" s="135" t="s">
        <v>254</v>
      </c>
      <c r="C269" s="134" t="s">
        <v>450</v>
      </c>
      <c r="D269" s="134"/>
      <c r="E269" s="134" t="s">
        <v>137</v>
      </c>
      <c r="F269" s="136"/>
      <c r="G269" s="137"/>
      <c r="H269" s="138">
        <v>14</v>
      </c>
      <c r="I269" s="139"/>
      <c r="J269" s="140"/>
      <c r="K269" s="137"/>
      <c r="L269" s="138"/>
      <c r="M269" s="141"/>
      <c r="N269" s="140"/>
      <c r="O269" s="137"/>
      <c r="P269" s="138"/>
      <c r="Q269" s="137"/>
      <c r="R269" s="138"/>
    </row>
    <row r="270" spans="1:18" x14ac:dyDescent="0.25">
      <c r="A270" s="134">
        <v>52.020099999999999</v>
      </c>
      <c r="B270" s="135" t="s">
        <v>254</v>
      </c>
      <c r="C270" s="134" t="s">
        <v>450</v>
      </c>
      <c r="D270" s="134"/>
      <c r="E270" s="134" t="s">
        <v>137</v>
      </c>
      <c r="F270" s="136"/>
      <c r="G270" s="137"/>
      <c r="H270" s="138">
        <v>23</v>
      </c>
      <c r="I270" s="139"/>
      <c r="J270" s="140"/>
      <c r="K270" s="137"/>
      <c r="L270" s="138"/>
      <c r="M270" s="141"/>
      <c r="N270" s="140"/>
      <c r="O270" s="137"/>
      <c r="P270" s="138"/>
      <c r="Q270" s="137"/>
      <c r="R270" s="138"/>
    </row>
    <row r="271" spans="1:18" x14ac:dyDescent="0.25">
      <c r="A271" s="134">
        <v>52.020099999999999</v>
      </c>
      <c r="B271" s="135" t="s">
        <v>254</v>
      </c>
      <c r="C271" s="134" t="s">
        <v>450</v>
      </c>
      <c r="D271" s="134"/>
      <c r="E271" s="134"/>
      <c r="F271" s="136" t="s">
        <v>137</v>
      </c>
      <c r="G271" s="137" t="s">
        <v>176</v>
      </c>
      <c r="H271" s="138">
        <v>7</v>
      </c>
      <c r="I271" s="139"/>
      <c r="J271" s="140"/>
      <c r="K271" s="137"/>
      <c r="L271" s="138"/>
      <c r="M271" s="141"/>
      <c r="N271" s="140"/>
      <c r="O271" s="137"/>
      <c r="P271" s="138"/>
      <c r="Q271" s="137"/>
      <c r="R271" s="138"/>
    </row>
    <row r="272" spans="1:18" x14ac:dyDescent="0.25">
      <c r="A272" s="134">
        <v>52.020099999999999</v>
      </c>
      <c r="B272" s="135" t="s">
        <v>254</v>
      </c>
      <c r="C272" s="134" t="s">
        <v>450</v>
      </c>
      <c r="D272" s="134"/>
      <c r="E272" s="134"/>
      <c r="F272" s="136" t="s">
        <v>137</v>
      </c>
      <c r="G272" s="137" t="s">
        <v>163</v>
      </c>
      <c r="H272" s="138">
        <v>2</v>
      </c>
      <c r="I272" s="139"/>
      <c r="J272" s="140"/>
      <c r="K272" s="137"/>
      <c r="L272" s="138"/>
      <c r="M272" s="141"/>
      <c r="N272" s="140"/>
      <c r="O272" s="137"/>
      <c r="P272" s="138"/>
      <c r="Q272" s="137"/>
      <c r="R272" s="138"/>
    </row>
    <row r="273" spans="1:18" x14ac:dyDescent="0.25">
      <c r="A273" s="134">
        <v>52.020099999999999</v>
      </c>
      <c r="B273" s="135" t="s">
        <v>254</v>
      </c>
      <c r="C273" s="134" t="s">
        <v>450</v>
      </c>
      <c r="D273" s="134"/>
      <c r="E273" s="134"/>
      <c r="F273" s="136" t="s">
        <v>137</v>
      </c>
      <c r="G273" s="137" t="s">
        <v>152</v>
      </c>
      <c r="H273" s="138">
        <v>12</v>
      </c>
      <c r="I273" s="139"/>
      <c r="J273" s="140"/>
      <c r="K273" s="137"/>
      <c r="L273" s="138"/>
      <c r="M273" s="141"/>
      <c r="N273" s="140"/>
      <c r="O273" s="137"/>
      <c r="P273" s="138"/>
      <c r="Q273" s="137"/>
      <c r="R273" s="138"/>
    </row>
    <row r="274" spans="1:18" x14ac:dyDescent="0.25">
      <c r="A274" s="134">
        <v>52.020099999999999</v>
      </c>
      <c r="B274" s="135" t="s">
        <v>254</v>
      </c>
      <c r="C274" s="134" t="s">
        <v>450</v>
      </c>
      <c r="D274" s="134"/>
      <c r="E274" s="134"/>
      <c r="F274" s="136" t="s">
        <v>137</v>
      </c>
      <c r="G274" s="137" t="s">
        <v>139</v>
      </c>
      <c r="H274" s="138">
        <v>16</v>
      </c>
      <c r="I274" s="139"/>
      <c r="J274" s="140"/>
      <c r="K274" s="137"/>
      <c r="L274" s="138"/>
      <c r="M274" s="141"/>
      <c r="N274" s="140"/>
      <c r="O274" s="137"/>
      <c r="P274" s="138"/>
      <c r="Q274" s="137"/>
      <c r="R274" s="138"/>
    </row>
    <row r="275" spans="1:18" x14ac:dyDescent="0.25">
      <c r="A275" s="134">
        <v>52.020099999999999</v>
      </c>
      <c r="B275" s="135" t="s">
        <v>254</v>
      </c>
      <c r="C275" s="134" t="s">
        <v>450</v>
      </c>
      <c r="D275" s="134"/>
      <c r="E275" s="134"/>
      <c r="F275" s="136" t="s">
        <v>137</v>
      </c>
      <c r="G275" s="137" t="s">
        <v>139</v>
      </c>
      <c r="H275" s="138">
        <v>9</v>
      </c>
      <c r="I275" s="139"/>
      <c r="J275" s="140"/>
      <c r="K275" s="137"/>
      <c r="L275" s="138"/>
      <c r="M275" s="141"/>
      <c r="N275" s="140"/>
      <c r="O275" s="137"/>
      <c r="P275" s="138"/>
      <c r="Q275" s="137"/>
      <c r="R275" s="138"/>
    </row>
    <row r="276" spans="1:18" x14ac:dyDescent="0.25">
      <c r="A276" s="134">
        <v>52.020099999999999</v>
      </c>
      <c r="B276" s="135" t="s">
        <v>255</v>
      </c>
      <c r="C276" s="134" t="s">
        <v>451</v>
      </c>
      <c r="D276" s="134"/>
      <c r="E276" s="134"/>
      <c r="F276" s="136" t="s">
        <v>137</v>
      </c>
      <c r="G276" s="137" t="s">
        <v>139</v>
      </c>
      <c r="H276" s="138">
        <v>1</v>
      </c>
      <c r="I276" s="139"/>
      <c r="J276" s="140"/>
      <c r="K276" s="137"/>
      <c r="L276" s="138"/>
      <c r="M276" s="141"/>
      <c r="N276" s="140"/>
      <c r="O276" s="137"/>
      <c r="P276" s="138"/>
      <c r="Q276" s="137"/>
      <c r="R276" s="138"/>
    </row>
    <row r="277" spans="1:18" x14ac:dyDescent="0.25">
      <c r="A277" s="134">
        <v>52.020099999999999</v>
      </c>
      <c r="B277" s="135" t="s">
        <v>255</v>
      </c>
      <c r="C277" s="134" t="s">
        <v>451</v>
      </c>
      <c r="D277" s="134"/>
      <c r="E277" s="134"/>
      <c r="F277" s="136" t="s">
        <v>137</v>
      </c>
      <c r="G277" s="137" t="s">
        <v>139</v>
      </c>
      <c r="H277" s="138">
        <v>11</v>
      </c>
      <c r="I277" s="139"/>
      <c r="J277" s="140"/>
      <c r="K277" s="137"/>
      <c r="L277" s="138"/>
      <c r="M277" s="141"/>
      <c r="N277" s="140"/>
      <c r="O277" s="137"/>
      <c r="P277" s="138"/>
      <c r="Q277" s="137"/>
      <c r="R277" s="138"/>
    </row>
    <row r="278" spans="1:18" x14ac:dyDescent="0.25">
      <c r="A278" s="134">
        <v>12.0504</v>
      </c>
      <c r="B278" s="135" t="s">
        <v>256</v>
      </c>
      <c r="C278" s="134" t="s">
        <v>452</v>
      </c>
      <c r="D278" s="134"/>
      <c r="E278" s="134"/>
      <c r="F278" s="136" t="s">
        <v>137</v>
      </c>
      <c r="G278" s="137" t="s">
        <v>139</v>
      </c>
      <c r="H278" s="138">
        <v>16</v>
      </c>
      <c r="I278" s="139"/>
      <c r="J278" s="140"/>
      <c r="K278" s="137"/>
      <c r="L278" s="138"/>
      <c r="M278" s="141"/>
      <c r="N278" s="140"/>
      <c r="O278" s="137"/>
      <c r="P278" s="138"/>
      <c r="Q278" s="137"/>
      <c r="R278" s="138"/>
    </row>
    <row r="279" spans="1:18" x14ac:dyDescent="0.25">
      <c r="A279" s="134">
        <v>12.0504</v>
      </c>
      <c r="B279" s="135" t="s">
        <v>257</v>
      </c>
      <c r="C279" s="134" t="s">
        <v>453</v>
      </c>
      <c r="D279" s="134"/>
      <c r="E279" s="134"/>
      <c r="F279" s="136" t="s">
        <v>137</v>
      </c>
      <c r="G279" s="137" t="s">
        <v>139</v>
      </c>
      <c r="H279" s="138">
        <v>16</v>
      </c>
      <c r="I279" s="139"/>
      <c r="J279" s="140"/>
      <c r="K279" s="137"/>
      <c r="L279" s="138"/>
      <c r="M279" s="141"/>
      <c r="N279" s="140"/>
      <c r="O279" s="137"/>
      <c r="P279" s="138"/>
      <c r="Q279" s="137"/>
      <c r="R279" s="138"/>
    </row>
    <row r="280" spans="1:18" x14ac:dyDescent="0.25">
      <c r="A280" s="134">
        <v>12.0504</v>
      </c>
      <c r="B280" s="135" t="s">
        <v>258</v>
      </c>
      <c r="C280" s="134" t="s">
        <v>454</v>
      </c>
      <c r="D280" s="134"/>
      <c r="E280" s="134"/>
      <c r="F280" s="136" t="s">
        <v>137</v>
      </c>
      <c r="G280" s="137" t="s">
        <v>139</v>
      </c>
      <c r="H280" s="138">
        <v>6</v>
      </c>
      <c r="I280" s="139"/>
      <c r="J280" s="140"/>
      <c r="K280" s="137"/>
      <c r="L280" s="138"/>
      <c r="M280" s="141"/>
      <c r="N280" s="140"/>
      <c r="O280" s="137"/>
      <c r="P280" s="138"/>
      <c r="Q280" s="137"/>
      <c r="R280" s="138"/>
    </row>
    <row r="281" spans="1:18" x14ac:dyDescent="0.25">
      <c r="A281" s="134">
        <v>12.0504</v>
      </c>
      <c r="B281" s="135" t="s">
        <v>259</v>
      </c>
      <c r="C281" s="134" t="s">
        <v>455</v>
      </c>
      <c r="D281" s="134"/>
      <c r="E281" s="134"/>
      <c r="F281" s="136" t="s">
        <v>137</v>
      </c>
      <c r="G281" s="137" t="s">
        <v>139</v>
      </c>
      <c r="H281" s="138">
        <v>1</v>
      </c>
      <c r="I281" s="139"/>
      <c r="J281" s="140"/>
      <c r="K281" s="137"/>
      <c r="L281" s="138"/>
      <c r="M281" s="141"/>
      <c r="N281" s="140"/>
      <c r="O281" s="137"/>
      <c r="P281" s="138"/>
      <c r="Q281" s="137"/>
      <c r="R281" s="138"/>
    </row>
    <row r="282" spans="1:18" x14ac:dyDescent="0.25">
      <c r="A282" s="134">
        <v>12.0504</v>
      </c>
      <c r="B282" s="135" t="s">
        <v>259</v>
      </c>
      <c r="C282" s="134" t="s">
        <v>455</v>
      </c>
      <c r="D282" s="134"/>
      <c r="E282" s="134"/>
      <c r="F282" s="136" t="s">
        <v>137</v>
      </c>
      <c r="G282" s="137" t="s">
        <v>139</v>
      </c>
      <c r="H282" s="138">
        <v>7</v>
      </c>
      <c r="I282" s="139"/>
      <c r="J282" s="140"/>
      <c r="K282" s="137"/>
      <c r="L282" s="138"/>
      <c r="M282" s="141"/>
      <c r="N282" s="140"/>
      <c r="O282" s="137"/>
      <c r="P282" s="138"/>
      <c r="Q282" s="137"/>
      <c r="R282" s="138"/>
    </row>
    <row r="283" spans="1:18" x14ac:dyDescent="0.25">
      <c r="A283" s="134">
        <v>12.0504</v>
      </c>
      <c r="B283" s="135" t="s">
        <v>260</v>
      </c>
      <c r="C283" s="134" t="s">
        <v>456</v>
      </c>
      <c r="D283" s="134"/>
      <c r="E283" s="134"/>
      <c r="F283" s="136" t="s">
        <v>137</v>
      </c>
      <c r="G283" s="137" t="s">
        <v>139</v>
      </c>
      <c r="H283" s="138">
        <v>16</v>
      </c>
      <c r="I283" s="139"/>
      <c r="J283" s="140"/>
      <c r="K283" s="137"/>
      <c r="L283" s="138"/>
      <c r="M283" s="141"/>
      <c r="N283" s="140"/>
      <c r="O283" s="137"/>
      <c r="P283" s="138"/>
      <c r="Q283" s="137"/>
      <c r="R283" s="138"/>
    </row>
    <row r="284" spans="1:18" x14ac:dyDescent="0.25">
      <c r="A284" s="134">
        <v>12.0504</v>
      </c>
      <c r="B284" s="135" t="s">
        <v>261</v>
      </c>
      <c r="C284" s="134" t="s">
        <v>457</v>
      </c>
      <c r="D284" s="134"/>
      <c r="E284" s="134" t="s">
        <v>137</v>
      </c>
      <c r="F284" s="136"/>
      <c r="G284" s="137"/>
      <c r="H284" s="138">
        <v>23</v>
      </c>
      <c r="I284" s="139"/>
      <c r="J284" s="140"/>
      <c r="K284" s="137"/>
      <c r="L284" s="138"/>
      <c r="M284" s="141"/>
      <c r="N284" s="140"/>
      <c r="O284" s="137"/>
      <c r="P284" s="138"/>
      <c r="Q284" s="137"/>
      <c r="R284" s="138"/>
    </row>
    <row r="285" spans="1:18" x14ac:dyDescent="0.25">
      <c r="A285" s="134">
        <v>12.0504</v>
      </c>
      <c r="B285" s="135" t="s">
        <v>261</v>
      </c>
      <c r="C285" s="134" t="s">
        <v>457</v>
      </c>
      <c r="D285" s="134"/>
      <c r="E285" s="134" t="s">
        <v>137</v>
      </c>
      <c r="F285" s="136"/>
      <c r="G285" s="137"/>
      <c r="H285" s="138">
        <v>24</v>
      </c>
      <c r="I285" s="139"/>
      <c r="J285" s="140"/>
      <c r="K285" s="137"/>
      <c r="L285" s="138"/>
      <c r="M285" s="141"/>
      <c r="N285" s="140"/>
      <c r="O285" s="137"/>
      <c r="P285" s="138"/>
      <c r="Q285" s="137"/>
      <c r="R285" s="138"/>
    </row>
    <row r="286" spans="1:18" x14ac:dyDescent="0.25">
      <c r="A286" s="134">
        <v>12.0504</v>
      </c>
      <c r="B286" s="135" t="s">
        <v>261</v>
      </c>
      <c r="C286" s="134" t="s">
        <v>457</v>
      </c>
      <c r="D286" s="134"/>
      <c r="E286" s="134" t="s">
        <v>137</v>
      </c>
      <c r="F286" s="136"/>
      <c r="G286" s="137"/>
      <c r="H286" s="138">
        <v>23</v>
      </c>
      <c r="I286" s="139"/>
      <c r="J286" s="140"/>
      <c r="K286" s="137"/>
      <c r="L286" s="138"/>
      <c r="M286" s="141"/>
      <c r="N286" s="140"/>
      <c r="O286" s="137"/>
      <c r="P286" s="138"/>
      <c r="Q286" s="137"/>
      <c r="R286" s="138"/>
    </row>
    <row r="287" spans="1:18" x14ac:dyDescent="0.25">
      <c r="A287" s="134">
        <v>12.0504</v>
      </c>
      <c r="B287" s="135" t="s">
        <v>261</v>
      </c>
      <c r="C287" s="134" t="s">
        <v>457</v>
      </c>
      <c r="D287" s="134"/>
      <c r="E287" s="134" t="s">
        <v>137</v>
      </c>
      <c r="F287" s="136"/>
      <c r="G287" s="137"/>
      <c r="H287" s="138">
        <v>22</v>
      </c>
      <c r="I287" s="139"/>
      <c r="J287" s="140"/>
      <c r="K287" s="137"/>
      <c r="L287" s="138"/>
      <c r="M287" s="141"/>
      <c r="N287" s="140"/>
      <c r="O287" s="137"/>
      <c r="P287" s="138"/>
      <c r="Q287" s="137"/>
      <c r="R287" s="138"/>
    </row>
    <row r="288" spans="1:18" x14ac:dyDescent="0.25">
      <c r="A288" s="134">
        <v>12.0504</v>
      </c>
      <c r="B288" s="135" t="s">
        <v>261</v>
      </c>
      <c r="C288" s="134" t="s">
        <v>457</v>
      </c>
      <c r="D288" s="134"/>
      <c r="E288" s="134" t="s">
        <v>137</v>
      </c>
      <c r="F288" s="136"/>
      <c r="G288" s="137"/>
      <c r="H288" s="138">
        <v>22</v>
      </c>
      <c r="I288" s="139"/>
      <c r="J288" s="140"/>
      <c r="K288" s="137"/>
      <c r="L288" s="138"/>
      <c r="M288" s="141"/>
      <c r="N288" s="140"/>
      <c r="O288" s="137"/>
      <c r="P288" s="138"/>
      <c r="Q288" s="137"/>
      <c r="R288" s="138"/>
    </row>
    <row r="289" spans="1:18" x14ac:dyDescent="0.25">
      <c r="A289" s="134">
        <v>12.0504</v>
      </c>
      <c r="B289" s="135" t="s">
        <v>261</v>
      </c>
      <c r="C289" s="134" t="s">
        <v>457</v>
      </c>
      <c r="D289" s="134"/>
      <c r="E289" s="134" t="s">
        <v>137</v>
      </c>
      <c r="F289" s="136"/>
      <c r="G289" s="137"/>
      <c r="H289" s="138">
        <v>24</v>
      </c>
      <c r="I289" s="139"/>
      <c r="J289" s="140"/>
      <c r="K289" s="137"/>
      <c r="L289" s="138"/>
      <c r="M289" s="141"/>
      <c r="N289" s="140"/>
      <c r="O289" s="137"/>
      <c r="P289" s="138"/>
      <c r="Q289" s="137"/>
      <c r="R289" s="138"/>
    </row>
    <row r="290" spans="1:18" x14ac:dyDescent="0.25">
      <c r="A290" s="134">
        <v>12.0504</v>
      </c>
      <c r="B290" s="135" t="s">
        <v>261</v>
      </c>
      <c r="C290" s="134" t="s">
        <v>457</v>
      </c>
      <c r="D290" s="134"/>
      <c r="E290" s="134" t="s">
        <v>137</v>
      </c>
      <c r="F290" s="136"/>
      <c r="G290" s="137"/>
      <c r="H290" s="138">
        <v>17</v>
      </c>
      <c r="I290" s="139"/>
      <c r="J290" s="140"/>
      <c r="K290" s="137"/>
      <c r="L290" s="138"/>
      <c r="M290" s="141"/>
      <c r="N290" s="140"/>
      <c r="O290" s="137"/>
      <c r="P290" s="138"/>
      <c r="Q290" s="137"/>
      <c r="R290" s="138"/>
    </row>
    <row r="291" spans="1:18" x14ac:dyDescent="0.25">
      <c r="A291" s="134">
        <v>12.0504</v>
      </c>
      <c r="B291" s="135" t="s">
        <v>261</v>
      </c>
      <c r="C291" s="134" t="s">
        <v>457</v>
      </c>
      <c r="D291" s="134"/>
      <c r="E291" s="134"/>
      <c r="F291" s="136" t="s">
        <v>137</v>
      </c>
      <c r="G291" s="137" t="s">
        <v>139</v>
      </c>
      <c r="H291" s="138">
        <v>12</v>
      </c>
      <c r="I291" s="139"/>
      <c r="J291" s="140"/>
      <c r="K291" s="137"/>
      <c r="L291" s="138"/>
      <c r="M291" s="141"/>
      <c r="N291" s="140"/>
      <c r="O291" s="137"/>
      <c r="P291" s="138"/>
      <c r="Q291" s="137"/>
      <c r="R291" s="138"/>
    </row>
    <row r="292" spans="1:18" x14ac:dyDescent="0.25">
      <c r="A292" s="134">
        <v>12.0504</v>
      </c>
      <c r="B292" s="135" t="s">
        <v>261</v>
      </c>
      <c r="C292" s="134" t="s">
        <v>457</v>
      </c>
      <c r="D292" s="134"/>
      <c r="E292" s="134"/>
      <c r="F292" s="136" t="s">
        <v>137</v>
      </c>
      <c r="G292" s="137" t="s">
        <v>139</v>
      </c>
      <c r="H292" s="138">
        <v>15</v>
      </c>
      <c r="I292" s="139"/>
      <c r="J292" s="140"/>
      <c r="K292" s="137"/>
      <c r="L292" s="138"/>
      <c r="M292" s="141"/>
      <c r="N292" s="140"/>
      <c r="O292" s="137"/>
      <c r="P292" s="138"/>
      <c r="Q292" s="137"/>
      <c r="R292" s="138"/>
    </row>
    <row r="293" spans="1:18" x14ac:dyDescent="0.25">
      <c r="A293" s="134">
        <v>12.0504</v>
      </c>
      <c r="B293" s="135" t="s">
        <v>261</v>
      </c>
      <c r="C293" s="134" t="s">
        <v>457</v>
      </c>
      <c r="D293" s="134"/>
      <c r="E293" s="134"/>
      <c r="F293" s="136" t="s">
        <v>137</v>
      </c>
      <c r="G293" s="137" t="s">
        <v>139</v>
      </c>
      <c r="H293" s="138">
        <v>7</v>
      </c>
      <c r="I293" s="139"/>
      <c r="J293" s="140"/>
      <c r="K293" s="137"/>
      <c r="L293" s="138"/>
      <c r="M293" s="141"/>
      <c r="N293" s="140"/>
      <c r="O293" s="137"/>
      <c r="P293" s="138"/>
      <c r="Q293" s="137"/>
      <c r="R293" s="138"/>
    </row>
    <row r="294" spans="1:18" x14ac:dyDescent="0.25">
      <c r="A294" s="134">
        <v>12.0504</v>
      </c>
      <c r="B294" s="135" t="s">
        <v>261</v>
      </c>
      <c r="C294" s="134" t="s">
        <v>457</v>
      </c>
      <c r="D294" s="134"/>
      <c r="E294" s="134"/>
      <c r="F294" s="136" t="s">
        <v>137</v>
      </c>
      <c r="G294" s="137" t="s">
        <v>139</v>
      </c>
      <c r="H294" s="138">
        <v>6</v>
      </c>
      <c r="I294" s="139"/>
      <c r="J294" s="140"/>
      <c r="K294" s="137"/>
      <c r="L294" s="138"/>
      <c r="M294" s="141"/>
      <c r="N294" s="140"/>
      <c r="O294" s="137"/>
      <c r="P294" s="138"/>
      <c r="Q294" s="137"/>
      <c r="R294" s="138"/>
    </row>
    <row r="295" spans="1:18" x14ac:dyDescent="0.25">
      <c r="A295" s="134">
        <v>12.0504</v>
      </c>
      <c r="B295" s="135" t="s">
        <v>261</v>
      </c>
      <c r="C295" s="134" t="s">
        <v>457</v>
      </c>
      <c r="D295" s="134"/>
      <c r="E295" s="134"/>
      <c r="F295" s="136" t="s">
        <v>137</v>
      </c>
      <c r="G295" s="137" t="s">
        <v>139</v>
      </c>
      <c r="H295" s="138">
        <v>8</v>
      </c>
      <c r="I295" s="139"/>
      <c r="J295" s="140"/>
      <c r="K295" s="137"/>
      <c r="L295" s="138"/>
      <c r="M295" s="141"/>
      <c r="N295" s="140"/>
      <c r="O295" s="137"/>
      <c r="P295" s="138"/>
      <c r="Q295" s="137"/>
      <c r="R295" s="138"/>
    </row>
    <row r="296" spans="1:18" x14ac:dyDescent="0.25">
      <c r="A296" s="134">
        <v>12.0504</v>
      </c>
      <c r="B296" s="135" t="s">
        <v>261</v>
      </c>
      <c r="C296" s="134" t="s">
        <v>457</v>
      </c>
      <c r="D296" s="134"/>
      <c r="E296" s="134"/>
      <c r="F296" s="136" t="s">
        <v>137</v>
      </c>
      <c r="G296" s="137" t="s">
        <v>139</v>
      </c>
      <c r="H296" s="138">
        <v>12</v>
      </c>
      <c r="I296" s="139"/>
      <c r="J296" s="140"/>
      <c r="K296" s="137"/>
      <c r="L296" s="138"/>
      <c r="M296" s="141"/>
      <c r="N296" s="140"/>
      <c r="O296" s="137"/>
      <c r="P296" s="138"/>
      <c r="Q296" s="137"/>
      <c r="R296" s="138"/>
    </row>
    <row r="297" spans="1:18" x14ac:dyDescent="0.25">
      <c r="A297" s="134">
        <v>12.0504</v>
      </c>
      <c r="B297" s="135" t="s">
        <v>262</v>
      </c>
      <c r="C297" s="134" t="s">
        <v>458</v>
      </c>
      <c r="D297" s="134"/>
      <c r="E297" s="134"/>
      <c r="F297" s="136" t="s">
        <v>137</v>
      </c>
      <c r="G297" s="137" t="s">
        <v>139</v>
      </c>
      <c r="H297" s="138">
        <v>18</v>
      </c>
      <c r="I297" s="139"/>
      <c r="J297" s="140"/>
      <c r="K297" s="137"/>
      <c r="L297" s="138"/>
      <c r="M297" s="141"/>
      <c r="N297" s="140"/>
      <c r="O297" s="137"/>
      <c r="P297" s="138"/>
      <c r="Q297" s="137"/>
      <c r="R297" s="138"/>
    </row>
    <row r="298" spans="1:18" x14ac:dyDescent="0.25">
      <c r="A298" s="134">
        <v>45.0702</v>
      </c>
      <c r="B298" s="135" t="s">
        <v>263</v>
      </c>
      <c r="C298" s="134" t="s">
        <v>459</v>
      </c>
      <c r="D298" s="134"/>
      <c r="E298" s="134" t="s">
        <v>137</v>
      </c>
      <c r="F298" s="136"/>
      <c r="G298" s="137"/>
      <c r="H298" s="138">
        <v>4</v>
      </c>
      <c r="I298" s="139"/>
      <c r="J298" s="140"/>
      <c r="K298" s="137"/>
      <c r="L298" s="138"/>
      <c r="M298" s="141"/>
      <c r="N298" s="140"/>
      <c r="O298" s="137"/>
      <c r="P298" s="138"/>
      <c r="Q298" s="137"/>
      <c r="R298" s="138"/>
    </row>
    <row r="299" spans="1:18" x14ac:dyDescent="0.25">
      <c r="A299" s="134">
        <v>45.0702</v>
      </c>
      <c r="B299" s="135" t="s">
        <v>263</v>
      </c>
      <c r="C299" s="134" t="s">
        <v>459</v>
      </c>
      <c r="D299" s="134"/>
      <c r="E299" s="134" t="s">
        <v>137</v>
      </c>
      <c r="F299" s="136"/>
      <c r="G299" s="137"/>
      <c r="H299" s="138">
        <v>3</v>
      </c>
      <c r="I299" s="139"/>
      <c r="J299" s="140"/>
      <c r="K299" s="137"/>
      <c r="L299" s="138"/>
      <c r="M299" s="141"/>
      <c r="N299" s="140"/>
      <c r="O299" s="137"/>
      <c r="P299" s="138"/>
      <c r="Q299" s="137"/>
      <c r="R299" s="138"/>
    </row>
    <row r="300" spans="1:18" x14ac:dyDescent="0.25">
      <c r="A300" s="134">
        <v>45.0702</v>
      </c>
      <c r="B300" s="135" t="s">
        <v>264</v>
      </c>
      <c r="C300" s="134" t="s">
        <v>460</v>
      </c>
      <c r="D300" s="134"/>
      <c r="E300" s="134" t="s">
        <v>137</v>
      </c>
      <c r="F300" s="136"/>
      <c r="G300" s="137"/>
      <c r="H300" s="138">
        <v>1</v>
      </c>
      <c r="I300" s="139"/>
      <c r="J300" s="140"/>
      <c r="K300" s="137"/>
      <c r="L300" s="138"/>
      <c r="M300" s="141"/>
      <c r="N300" s="140"/>
      <c r="O300" s="137"/>
      <c r="P300" s="138"/>
      <c r="Q300" s="137"/>
      <c r="R300" s="138"/>
    </row>
    <row r="301" spans="1:18" x14ac:dyDescent="0.25">
      <c r="A301" s="134">
        <v>24.010100000000001</v>
      </c>
      <c r="B301" s="135" t="s">
        <v>265</v>
      </c>
      <c r="C301" s="134" t="s">
        <v>461</v>
      </c>
      <c r="D301" s="134"/>
      <c r="E301" s="134"/>
      <c r="F301" s="136" t="s">
        <v>137</v>
      </c>
      <c r="G301" s="137" t="s">
        <v>224</v>
      </c>
      <c r="H301" s="138">
        <v>11</v>
      </c>
      <c r="I301" s="139"/>
      <c r="J301" s="140"/>
      <c r="K301" s="137"/>
      <c r="L301" s="138"/>
      <c r="M301" s="141"/>
      <c r="N301" s="140"/>
      <c r="O301" s="137"/>
      <c r="P301" s="138"/>
      <c r="Q301" s="137"/>
      <c r="R301" s="138"/>
    </row>
    <row r="302" spans="1:18" x14ac:dyDescent="0.25">
      <c r="A302" s="134">
        <v>24.010100000000001</v>
      </c>
      <c r="B302" s="135" t="s">
        <v>265</v>
      </c>
      <c r="C302" s="134" t="s">
        <v>461</v>
      </c>
      <c r="D302" s="134"/>
      <c r="E302" s="134"/>
      <c r="F302" s="136" t="s">
        <v>137</v>
      </c>
      <c r="G302" s="137" t="s">
        <v>238</v>
      </c>
      <c r="H302" s="138">
        <v>7</v>
      </c>
      <c r="I302" s="139"/>
      <c r="J302" s="140"/>
      <c r="K302" s="137"/>
      <c r="L302" s="138"/>
      <c r="M302" s="141"/>
      <c r="N302" s="140"/>
      <c r="O302" s="137"/>
      <c r="P302" s="138"/>
      <c r="Q302" s="137"/>
      <c r="R302" s="138"/>
    </row>
    <row r="303" spans="1:18" x14ac:dyDescent="0.25">
      <c r="A303" s="134">
        <v>24.010100000000001</v>
      </c>
      <c r="B303" s="135" t="s">
        <v>265</v>
      </c>
      <c r="C303" s="134" t="s">
        <v>461</v>
      </c>
      <c r="D303" s="134" t="s">
        <v>137</v>
      </c>
      <c r="E303" s="134"/>
      <c r="F303" s="136"/>
      <c r="G303" s="137" t="s">
        <v>241</v>
      </c>
      <c r="H303" s="138">
        <v>14</v>
      </c>
      <c r="I303" s="139"/>
      <c r="J303" s="140"/>
      <c r="K303" s="137"/>
      <c r="L303" s="138"/>
      <c r="M303" s="141"/>
      <c r="N303" s="140"/>
      <c r="O303" s="137"/>
      <c r="P303" s="138"/>
      <c r="Q303" s="137"/>
      <c r="R303" s="138"/>
    </row>
    <row r="304" spans="1:18" x14ac:dyDescent="0.25">
      <c r="A304" s="134">
        <v>24.010100000000001</v>
      </c>
      <c r="B304" s="135" t="s">
        <v>265</v>
      </c>
      <c r="C304" s="134" t="s">
        <v>461</v>
      </c>
      <c r="D304" s="134" t="s">
        <v>137</v>
      </c>
      <c r="E304" s="134"/>
      <c r="F304" s="136"/>
      <c r="G304" s="137" t="s">
        <v>241</v>
      </c>
      <c r="H304" s="138">
        <v>11</v>
      </c>
      <c r="I304" s="139" t="s">
        <v>266</v>
      </c>
      <c r="J304" s="140">
        <v>1</v>
      </c>
      <c r="K304" s="137"/>
      <c r="L304" s="138"/>
      <c r="M304" s="141"/>
      <c r="N304" s="140"/>
      <c r="O304" s="137"/>
      <c r="P304" s="138"/>
      <c r="Q304" s="137"/>
      <c r="R304" s="138"/>
    </row>
    <row r="305" spans="1:18" x14ac:dyDescent="0.25">
      <c r="A305" s="134">
        <v>24.010100000000001</v>
      </c>
      <c r="B305" s="135" t="s">
        <v>265</v>
      </c>
      <c r="C305" s="134" t="s">
        <v>461</v>
      </c>
      <c r="D305" s="134"/>
      <c r="E305" s="134" t="s">
        <v>137</v>
      </c>
      <c r="F305" s="136"/>
      <c r="G305" s="137"/>
      <c r="H305" s="138">
        <v>8</v>
      </c>
      <c r="I305" s="139"/>
      <c r="J305" s="140"/>
      <c r="K305" s="137"/>
      <c r="L305" s="138"/>
      <c r="M305" s="141"/>
      <c r="N305" s="140"/>
      <c r="O305" s="137"/>
      <c r="P305" s="138"/>
      <c r="Q305" s="137"/>
      <c r="R305" s="138"/>
    </row>
    <row r="306" spans="1:18" x14ac:dyDescent="0.25">
      <c r="A306" s="134">
        <v>24.010100000000001</v>
      </c>
      <c r="B306" s="135" t="s">
        <v>267</v>
      </c>
      <c r="C306" s="134" t="s">
        <v>462</v>
      </c>
      <c r="D306" s="134"/>
      <c r="E306" s="134"/>
      <c r="F306" s="136" t="s">
        <v>137</v>
      </c>
      <c r="G306" s="137" t="s">
        <v>238</v>
      </c>
      <c r="H306" s="138">
        <v>5</v>
      </c>
      <c r="I306" s="139"/>
      <c r="J306" s="140"/>
      <c r="K306" s="137"/>
      <c r="L306" s="138"/>
      <c r="M306" s="141"/>
      <c r="N306" s="140"/>
      <c r="O306" s="137"/>
      <c r="P306" s="138"/>
      <c r="Q306" s="137"/>
      <c r="R306" s="138"/>
    </row>
    <row r="307" spans="1:18" x14ac:dyDescent="0.25">
      <c r="A307" s="134">
        <v>24.010100000000001</v>
      </c>
      <c r="B307" s="135" t="s">
        <v>267</v>
      </c>
      <c r="C307" s="134" t="s">
        <v>462</v>
      </c>
      <c r="D307" s="134"/>
      <c r="E307" s="134" t="s">
        <v>137</v>
      </c>
      <c r="F307" s="136"/>
      <c r="G307" s="137"/>
      <c r="H307" s="138">
        <v>19</v>
      </c>
      <c r="I307" s="139"/>
      <c r="J307" s="140"/>
      <c r="K307" s="137"/>
      <c r="L307" s="138"/>
      <c r="M307" s="141"/>
      <c r="N307" s="140"/>
      <c r="O307" s="137"/>
      <c r="P307" s="138"/>
      <c r="Q307" s="137"/>
      <c r="R307" s="138"/>
    </row>
    <row r="308" spans="1:18" x14ac:dyDescent="0.25">
      <c r="A308" s="134">
        <v>24.010100000000001</v>
      </c>
      <c r="B308" s="135" t="s">
        <v>267</v>
      </c>
      <c r="C308" s="134" t="s">
        <v>462</v>
      </c>
      <c r="D308" s="134"/>
      <c r="E308" s="134" t="s">
        <v>137</v>
      </c>
      <c r="F308" s="136"/>
      <c r="G308" s="137"/>
      <c r="H308" s="138">
        <v>7</v>
      </c>
      <c r="I308" s="139"/>
      <c r="J308" s="140"/>
      <c r="K308" s="137"/>
      <c r="L308" s="138"/>
      <c r="M308" s="141"/>
      <c r="N308" s="140"/>
      <c r="O308" s="137"/>
      <c r="P308" s="138"/>
      <c r="Q308" s="137"/>
      <c r="R308" s="138"/>
    </row>
    <row r="309" spans="1:18" x14ac:dyDescent="0.25">
      <c r="A309" s="134">
        <v>24.010100000000001</v>
      </c>
      <c r="B309" s="135" t="s">
        <v>267</v>
      </c>
      <c r="C309" s="134" t="s">
        <v>462</v>
      </c>
      <c r="D309" s="134"/>
      <c r="E309" s="134" t="s">
        <v>137</v>
      </c>
      <c r="F309" s="136"/>
      <c r="G309" s="137"/>
      <c r="H309" s="138">
        <v>6</v>
      </c>
      <c r="I309" s="139"/>
      <c r="J309" s="140"/>
      <c r="K309" s="137"/>
      <c r="L309" s="138"/>
      <c r="M309" s="141"/>
      <c r="N309" s="140"/>
      <c r="O309" s="137"/>
      <c r="P309" s="138"/>
      <c r="Q309" s="137"/>
      <c r="R309" s="138"/>
    </row>
    <row r="310" spans="1:18" x14ac:dyDescent="0.25">
      <c r="A310" s="134">
        <v>24.010100000000001</v>
      </c>
      <c r="B310" s="135" t="s">
        <v>267</v>
      </c>
      <c r="C310" s="134" t="s">
        <v>462</v>
      </c>
      <c r="D310" s="134"/>
      <c r="E310" s="134"/>
      <c r="F310" s="136" t="s">
        <v>137</v>
      </c>
      <c r="G310" s="137" t="s">
        <v>162</v>
      </c>
      <c r="H310" s="138">
        <v>24</v>
      </c>
      <c r="I310" s="139"/>
      <c r="J310" s="140"/>
      <c r="K310" s="137"/>
      <c r="L310" s="138"/>
      <c r="M310" s="141"/>
      <c r="N310" s="140"/>
      <c r="O310" s="137"/>
      <c r="P310" s="138"/>
      <c r="Q310" s="137"/>
      <c r="R310" s="138"/>
    </row>
    <row r="311" spans="1:18" x14ac:dyDescent="0.25">
      <c r="A311" s="134">
        <v>24.010100000000001</v>
      </c>
      <c r="B311" s="135" t="s">
        <v>267</v>
      </c>
      <c r="C311" s="134" t="s">
        <v>462</v>
      </c>
      <c r="D311" s="134"/>
      <c r="E311" s="134"/>
      <c r="F311" s="136" t="s">
        <v>137</v>
      </c>
      <c r="G311" s="137" t="s">
        <v>238</v>
      </c>
      <c r="H311" s="138">
        <v>2</v>
      </c>
      <c r="I311" s="139"/>
      <c r="J311" s="140"/>
      <c r="K311" s="137"/>
      <c r="L311" s="138"/>
      <c r="M311" s="141"/>
      <c r="N311" s="140"/>
      <c r="O311" s="137"/>
      <c r="P311" s="138"/>
      <c r="Q311" s="137"/>
      <c r="R311" s="138"/>
    </row>
    <row r="312" spans="1:18" x14ac:dyDescent="0.25">
      <c r="A312" s="134">
        <v>24.010100000000001</v>
      </c>
      <c r="B312" s="135" t="s">
        <v>267</v>
      </c>
      <c r="C312" s="134" t="s">
        <v>462</v>
      </c>
      <c r="D312" s="134" t="s">
        <v>137</v>
      </c>
      <c r="E312" s="134"/>
      <c r="F312" s="136"/>
      <c r="G312" s="137" t="s">
        <v>241</v>
      </c>
      <c r="H312" s="138">
        <v>11</v>
      </c>
      <c r="I312" s="139"/>
      <c r="J312" s="140"/>
      <c r="K312" s="137"/>
      <c r="L312" s="138"/>
      <c r="M312" s="141"/>
      <c r="N312" s="140"/>
      <c r="O312" s="137"/>
      <c r="P312" s="138"/>
      <c r="Q312" s="137"/>
      <c r="R312" s="138"/>
    </row>
    <row r="313" spans="1:18" x14ac:dyDescent="0.25">
      <c r="A313" s="134">
        <v>24.010100000000001</v>
      </c>
      <c r="B313" s="135" t="s">
        <v>267</v>
      </c>
      <c r="C313" s="134" t="s">
        <v>462</v>
      </c>
      <c r="D313" s="134"/>
      <c r="E313" s="134"/>
      <c r="F313" s="136" t="s">
        <v>137</v>
      </c>
      <c r="G313" s="137" t="s">
        <v>246</v>
      </c>
      <c r="H313" s="138">
        <v>1</v>
      </c>
      <c r="I313" s="139"/>
      <c r="J313" s="140"/>
      <c r="K313" s="137"/>
      <c r="L313" s="138"/>
      <c r="M313" s="141"/>
      <c r="N313" s="140"/>
      <c r="O313" s="137"/>
      <c r="P313" s="138"/>
      <c r="Q313" s="137"/>
      <c r="R313" s="138"/>
    </row>
    <row r="314" spans="1:18" x14ac:dyDescent="0.25">
      <c r="A314" s="134">
        <v>24.010100000000001</v>
      </c>
      <c r="B314" s="135" t="s">
        <v>267</v>
      </c>
      <c r="C314" s="134" t="s">
        <v>462</v>
      </c>
      <c r="D314" s="134"/>
      <c r="E314" s="134" t="s">
        <v>137</v>
      </c>
      <c r="F314" s="136"/>
      <c r="G314" s="137"/>
      <c r="H314" s="138">
        <v>4</v>
      </c>
      <c r="I314" s="139"/>
      <c r="J314" s="140"/>
      <c r="K314" s="137"/>
      <c r="L314" s="138"/>
      <c r="M314" s="141"/>
      <c r="N314" s="140"/>
      <c r="O314" s="137"/>
      <c r="P314" s="138"/>
      <c r="Q314" s="137"/>
      <c r="R314" s="138"/>
    </row>
    <row r="315" spans="1:18" x14ac:dyDescent="0.25">
      <c r="A315" s="134">
        <v>24.010100000000001</v>
      </c>
      <c r="B315" s="135" t="s">
        <v>267</v>
      </c>
      <c r="C315" s="134" t="s">
        <v>462</v>
      </c>
      <c r="D315" s="134"/>
      <c r="E315" s="134" t="s">
        <v>137</v>
      </c>
      <c r="F315" s="136"/>
      <c r="G315" s="137"/>
      <c r="H315" s="138">
        <v>7</v>
      </c>
      <c r="I315" s="139"/>
      <c r="J315" s="140"/>
      <c r="K315" s="137"/>
      <c r="L315" s="138"/>
      <c r="M315" s="141"/>
      <c r="N315" s="140"/>
      <c r="O315" s="137"/>
      <c r="P315" s="138"/>
      <c r="Q315" s="137"/>
      <c r="R315" s="138"/>
    </row>
    <row r="316" spans="1:18" x14ac:dyDescent="0.25">
      <c r="A316" s="134">
        <v>24.010100000000001</v>
      </c>
      <c r="B316" s="135" t="s">
        <v>267</v>
      </c>
      <c r="C316" s="134" t="s">
        <v>462</v>
      </c>
      <c r="D316" s="134" t="s">
        <v>137</v>
      </c>
      <c r="E316" s="134"/>
      <c r="F316" s="136"/>
      <c r="G316" s="137" t="s">
        <v>241</v>
      </c>
      <c r="H316" s="138">
        <v>9</v>
      </c>
      <c r="I316" s="139" t="s">
        <v>266</v>
      </c>
      <c r="J316" s="140">
        <v>1</v>
      </c>
      <c r="K316" s="137"/>
      <c r="L316" s="138"/>
      <c r="M316" s="141"/>
      <c r="N316" s="140"/>
      <c r="O316" s="137"/>
      <c r="P316" s="138"/>
      <c r="Q316" s="137"/>
      <c r="R316" s="138"/>
    </row>
    <row r="317" spans="1:18" x14ac:dyDescent="0.25">
      <c r="A317" s="134">
        <v>24.010100000000001</v>
      </c>
      <c r="B317" s="135" t="s">
        <v>267</v>
      </c>
      <c r="C317" s="134" t="s">
        <v>462</v>
      </c>
      <c r="D317" s="134"/>
      <c r="E317" s="134" t="s">
        <v>137</v>
      </c>
      <c r="F317" s="136"/>
      <c r="G317" s="137"/>
      <c r="H317" s="138">
        <v>1</v>
      </c>
      <c r="I317" s="139"/>
      <c r="J317" s="140"/>
      <c r="K317" s="137"/>
      <c r="L317" s="138"/>
      <c r="M317" s="141"/>
      <c r="N317" s="140"/>
      <c r="O317" s="137"/>
      <c r="P317" s="138"/>
      <c r="Q317" s="137"/>
      <c r="R317" s="138"/>
    </row>
    <row r="318" spans="1:18" x14ac:dyDescent="0.25">
      <c r="A318" s="134">
        <v>24.010100000000001</v>
      </c>
      <c r="B318" s="135" t="s">
        <v>267</v>
      </c>
      <c r="C318" s="134" t="s">
        <v>462</v>
      </c>
      <c r="D318" s="134"/>
      <c r="E318" s="134"/>
      <c r="F318" s="136" t="s">
        <v>137</v>
      </c>
      <c r="G318" s="137" t="s">
        <v>139</v>
      </c>
      <c r="H318" s="138">
        <v>10</v>
      </c>
      <c r="I318" s="139"/>
      <c r="J318" s="140"/>
      <c r="K318" s="137"/>
      <c r="L318" s="138"/>
      <c r="M318" s="141"/>
      <c r="N318" s="140"/>
      <c r="O318" s="137"/>
      <c r="P318" s="138"/>
      <c r="Q318" s="137"/>
      <c r="R318" s="138"/>
    </row>
    <row r="319" spans="1:18" x14ac:dyDescent="0.25">
      <c r="A319" s="134">
        <v>24.010100000000001</v>
      </c>
      <c r="B319" s="135" t="s">
        <v>268</v>
      </c>
      <c r="C319" s="134" t="s">
        <v>463</v>
      </c>
      <c r="D319" s="134"/>
      <c r="E319" s="134"/>
      <c r="F319" s="136" t="s">
        <v>137</v>
      </c>
      <c r="G319" s="137" t="s">
        <v>245</v>
      </c>
      <c r="H319" s="138">
        <v>18</v>
      </c>
      <c r="I319" s="139"/>
      <c r="J319" s="140"/>
      <c r="K319" s="137"/>
      <c r="L319" s="138"/>
      <c r="M319" s="141"/>
      <c r="N319" s="140"/>
      <c r="O319" s="137"/>
      <c r="P319" s="138"/>
      <c r="Q319" s="137"/>
      <c r="R319" s="138"/>
    </row>
    <row r="320" spans="1:18" x14ac:dyDescent="0.25">
      <c r="A320" s="134">
        <v>24.010100000000001</v>
      </c>
      <c r="B320" s="135" t="s">
        <v>269</v>
      </c>
      <c r="C320" s="134" t="s">
        <v>464</v>
      </c>
      <c r="D320" s="134"/>
      <c r="E320" s="134"/>
      <c r="F320" s="136" t="s">
        <v>137</v>
      </c>
      <c r="G320" s="137" t="s">
        <v>245</v>
      </c>
      <c r="H320" s="138">
        <v>20</v>
      </c>
      <c r="I320" s="139"/>
      <c r="J320" s="140"/>
      <c r="K320" s="137"/>
      <c r="L320" s="138"/>
      <c r="M320" s="141"/>
      <c r="N320" s="140"/>
      <c r="O320" s="137"/>
      <c r="P320" s="138"/>
      <c r="Q320" s="137"/>
      <c r="R320" s="138"/>
    </row>
    <row r="321" spans="1:18" x14ac:dyDescent="0.25">
      <c r="A321" s="134">
        <v>51.999899999999997</v>
      </c>
      <c r="B321" s="135" t="s">
        <v>270</v>
      </c>
      <c r="C321" s="134" t="s">
        <v>465</v>
      </c>
      <c r="D321" s="134"/>
      <c r="E321" s="134" t="s">
        <v>137</v>
      </c>
      <c r="F321" s="136"/>
      <c r="G321" s="137"/>
      <c r="H321" s="138">
        <v>4</v>
      </c>
      <c r="I321" s="139"/>
      <c r="J321" s="140"/>
      <c r="K321" s="137"/>
      <c r="L321" s="138"/>
      <c r="M321" s="141"/>
      <c r="N321" s="140"/>
      <c r="O321" s="137"/>
      <c r="P321" s="138"/>
      <c r="Q321" s="137"/>
      <c r="R321" s="138"/>
    </row>
    <row r="322" spans="1:18" x14ac:dyDescent="0.25">
      <c r="A322" s="134">
        <v>51.999899999999997</v>
      </c>
      <c r="B322" s="135" t="s">
        <v>270</v>
      </c>
      <c r="C322" s="134" t="s">
        <v>465</v>
      </c>
      <c r="D322" s="134"/>
      <c r="E322" s="134" t="s">
        <v>137</v>
      </c>
      <c r="F322" s="136"/>
      <c r="G322" s="137"/>
      <c r="H322" s="138">
        <v>17</v>
      </c>
      <c r="I322" s="139"/>
      <c r="J322" s="140"/>
      <c r="K322" s="137"/>
      <c r="L322" s="138"/>
      <c r="M322" s="141"/>
      <c r="N322" s="140"/>
      <c r="O322" s="137"/>
      <c r="P322" s="138"/>
      <c r="Q322" s="137"/>
      <c r="R322" s="138"/>
    </row>
    <row r="323" spans="1:18" x14ac:dyDescent="0.25">
      <c r="A323" s="134">
        <v>51.999899999999997</v>
      </c>
      <c r="B323" s="135" t="s">
        <v>270</v>
      </c>
      <c r="C323" s="134" t="s">
        <v>465</v>
      </c>
      <c r="D323" s="134"/>
      <c r="E323" s="134"/>
      <c r="F323" s="136" t="s">
        <v>137</v>
      </c>
      <c r="G323" s="137" t="s">
        <v>88</v>
      </c>
      <c r="H323" s="138">
        <v>6</v>
      </c>
      <c r="I323" s="139"/>
      <c r="J323" s="140"/>
      <c r="K323" s="137"/>
      <c r="L323" s="138"/>
      <c r="M323" s="141"/>
      <c r="N323" s="140"/>
      <c r="O323" s="137"/>
      <c r="P323" s="138"/>
      <c r="Q323" s="137"/>
      <c r="R323" s="138"/>
    </row>
    <row r="324" spans="1:18" x14ac:dyDescent="0.25">
      <c r="A324" s="134">
        <v>51.999899999999997</v>
      </c>
      <c r="B324" s="135" t="s">
        <v>271</v>
      </c>
      <c r="C324" s="134" t="s">
        <v>466</v>
      </c>
      <c r="D324" s="134"/>
      <c r="E324" s="134"/>
      <c r="F324" s="136" t="s">
        <v>137</v>
      </c>
      <c r="G324" s="137" t="s">
        <v>139</v>
      </c>
      <c r="H324" s="138">
        <v>13</v>
      </c>
      <c r="I324" s="139"/>
      <c r="J324" s="140"/>
      <c r="K324" s="137"/>
      <c r="L324" s="138"/>
      <c r="M324" s="141"/>
      <c r="N324" s="140"/>
      <c r="O324" s="137"/>
      <c r="P324" s="138"/>
      <c r="Q324" s="137"/>
      <c r="R324" s="138"/>
    </row>
    <row r="325" spans="1:18" x14ac:dyDescent="0.25">
      <c r="A325" s="134">
        <v>51.999899999999997</v>
      </c>
      <c r="B325" s="135" t="s">
        <v>271</v>
      </c>
      <c r="C325" s="134" t="s">
        <v>466</v>
      </c>
      <c r="D325" s="134"/>
      <c r="E325" s="134"/>
      <c r="F325" s="136" t="s">
        <v>137</v>
      </c>
      <c r="G325" s="137" t="s">
        <v>139</v>
      </c>
      <c r="H325" s="138">
        <v>16</v>
      </c>
      <c r="I325" s="139"/>
      <c r="J325" s="140"/>
      <c r="K325" s="137"/>
      <c r="L325" s="138"/>
      <c r="M325" s="141"/>
      <c r="N325" s="140"/>
      <c r="O325" s="137"/>
      <c r="P325" s="138"/>
      <c r="Q325" s="137"/>
      <c r="R325" s="138"/>
    </row>
    <row r="326" spans="1:18" x14ac:dyDescent="0.25">
      <c r="A326" s="134">
        <v>51.999899999999997</v>
      </c>
      <c r="B326" s="135" t="s">
        <v>271</v>
      </c>
      <c r="C326" s="134" t="s">
        <v>466</v>
      </c>
      <c r="D326" s="134"/>
      <c r="E326" s="134"/>
      <c r="F326" s="136" t="s">
        <v>137</v>
      </c>
      <c r="G326" s="137" t="s">
        <v>139</v>
      </c>
      <c r="H326" s="138">
        <v>9</v>
      </c>
      <c r="I326" s="139"/>
      <c r="J326" s="140"/>
      <c r="K326" s="137"/>
      <c r="L326" s="138"/>
      <c r="M326" s="141"/>
      <c r="N326" s="140"/>
      <c r="O326" s="137"/>
      <c r="P326" s="138"/>
      <c r="Q326" s="137"/>
      <c r="R326" s="138"/>
    </row>
    <row r="327" spans="1:18" x14ac:dyDescent="0.25">
      <c r="A327" s="134">
        <v>51.999899999999997</v>
      </c>
      <c r="B327" s="135" t="s">
        <v>271</v>
      </c>
      <c r="C327" s="134" t="s">
        <v>466</v>
      </c>
      <c r="D327" s="134"/>
      <c r="E327" s="134"/>
      <c r="F327" s="136" t="s">
        <v>137</v>
      </c>
      <c r="G327" s="137" t="s">
        <v>139</v>
      </c>
      <c r="H327" s="138">
        <v>16</v>
      </c>
      <c r="I327" s="139"/>
      <c r="J327" s="140"/>
      <c r="K327" s="137"/>
      <c r="L327" s="138"/>
      <c r="M327" s="141"/>
      <c r="N327" s="140"/>
      <c r="O327" s="137"/>
      <c r="P327" s="138"/>
      <c r="Q327" s="137"/>
      <c r="R327" s="138"/>
    </row>
    <row r="328" spans="1:18" x14ac:dyDescent="0.25">
      <c r="A328" s="134">
        <v>51.999899999999997</v>
      </c>
      <c r="B328" s="135" t="s">
        <v>271</v>
      </c>
      <c r="C328" s="134" t="s">
        <v>466</v>
      </c>
      <c r="D328" s="134"/>
      <c r="E328" s="134"/>
      <c r="F328" s="136" t="s">
        <v>137</v>
      </c>
      <c r="G328" s="137" t="s">
        <v>139</v>
      </c>
      <c r="H328" s="138">
        <v>10</v>
      </c>
      <c r="I328" s="139"/>
      <c r="J328" s="140"/>
      <c r="K328" s="137"/>
      <c r="L328" s="138"/>
      <c r="M328" s="141"/>
      <c r="N328" s="140"/>
      <c r="O328" s="137"/>
      <c r="P328" s="138"/>
      <c r="Q328" s="137"/>
      <c r="R328" s="138"/>
    </row>
    <row r="329" spans="1:18" x14ac:dyDescent="0.25">
      <c r="A329" s="134">
        <v>51.999899999999997</v>
      </c>
      <c r="B329" s="135" t="s">
        <v>271</v>
      </c>
      <c r="C329" s="134" t="s">
        <v>466</v>
      </c>
      <c r="D329" s="134"/>
      <c r="E329" s="134"/>
      <c r="F329" s="136" t="s">
        <v>137</v>
      </c>
      <c r="G329" s="137" t="s">
        <v>139</v>
      </c>
      <c r="H329" s="138">
        <v>15</v>
      </c>
      <c r="I329" s="139"/>
      <c r="J329" s="140"/>
      <c r="K329" s="137"/>
      <c r="L329" s="138"/>
      <c r="M329" s="141"/>
      <c r="N329" s="140"/>
      <c r="O329" s="137"/>
      <c r="P329" s="138"/>
      <c r="Q329" s="137"/>
      <c r="R329" s="138"/>
    </row>
    <row r="330" spans="1:18" x14ac:dyDescent="0.25">
      <c r="A330" s="134">
        <v>51.999899999999997</v>
      </c>
      <c r="B330" s="135" t="s">
        <v>272</v>
      </c>
      <c r="C330" s="134" t="s">
        <v>467</v>
      </c>
      <c r="D330" s="134"/>
      <c r="E330" s="134" t="s">
        <v>137</v>
      </c>
      <c r="F330" s="136"/>
      <c r="G330" s="137"/>
      <c r="H330" s="138">
        <v>1</v>
      </c>
      <c r="I330" s="139"/>
      <c r="J330" s="140"/>
      <c r="K330" s="137"/>
      <c r="L330" s="138"/>
      <c r="M330" s="141"/>
      <c r="N330" s="140"/>
      <c r="O330" s="137"/>
      <c r="P330" s="138"/>
      <c r="Q330" s="137"/>
      <c r="R330" s="138"/>
    </row>
    <row r="331" spans="1:18" x14ac:dyDescent="0.25">
      <c r="A331" s="134">
        <v>51.999899999999997</v>
      </c>
      <c r="B331" s="135" t="s">
        <v>272</v>
      </c>
      <c r="C331" s="134" t="s">
        <v>467</v>
      </c>
      <c r="D331" s="134"/>
      <c r="E331" s="134"/>
      <c r="F331" s="136" t="s">
        <v>137</v>
      </c>
      <c r="G331" s="137" t="s">
        <v>139</v>
      </c>
      <c r="H331" s="138">
        <v>4</v>
      </c>
      <c r="I331" s="139"/>
      <c r="J331" s="140"/>
      <c r="K331" s="137"/>
      <c r="L331" s="138"/>
      <c r="M331" s="141"/>
      <c r="N331" s="140"/>
      <c r="O331" s="137"/>
      <c r="P331" s="138"/>
      <c r="Q331" s="137"/>
      <c r="R331" s="138"/>
    </row>
    <row r="332" spans="1:18" x14ac:dyDescent="0.25">
      <c r="A332" s="134">
        <v>51.999899999999997</v>
      </c>
      <c r="B332" s="135" t="s">
        <v>273</v>
      </c>
      <c r="C332" s="134" t="s">
        <v>468</v>
      </c>
      <c r="D332" s="134"/>
      <c r="E332" s="134"/>
      <c r="F332" s="136" t="s">
        <v>137</v>
      </c>
      <c r="G332" s="137" t="s">
        <v>139</v>
      </c>
      <c r="H332" s="138">
        <v>8</v>
      </c>
      <c r="I332" s="139"/>
      <c r="J332" s="140"/>
      <c r="K332" s="137"/>
      <c r="L332" s="138"/>
      <c r="M332" s="141"/>
      <c r="N332" s="140"/>
      <c r="O332" s="137"/>
      <c r="P332" s="138"/>
      <c r="Q332" s="137"/>
      <c r="R332" s="138"/>
    </row>
    <row r="333" spans="1:18" x14ac:dyDescent="0.25">
      <c r="A333" s="134">
        <v>51.999899999999997</v>
      </c>
      <c r="B333" s="135" t="s">
        <v>273</v>
      </c>
      <c r="C333" s="134" t="s">
        <v>468</v>
      </c>
      <c r="D333" s="134"/>
      <c r="E333" s="134"/>
      <c r="F333" s="136" t="s">
        <v>137</v>
      </c>
      <c r="G333" s="137" t="s">
        <v>139</v>
      </c>
      <c r="H333" s="138">
        <v>7</v>
      </c>
      <c r="I333" s="139"/>
      <c r="J333" s="140"/>
      <c r="K333" s="137"/>
      <c r="L333" s="138"/>
      <c r="M333" s="141"/>
      <c r="N333" s="140"/>
      <c r="O333" s="137"/>
      <c r="P333" s="138"/>
      <c r="Q333" s="137"/>
      <c r="R333" s="138"/>
    </row>
    <row r="334" spans="1:18" x14ac:dyDescent="0.25">
      <c r="A334" s="134">
        <v>51.999899999999997</v>
      </c>
      <c r="B334" s="135" t="s">
        <v>273</v>
      </c>
      <c r="C334" s="134" t="s">
        <v>468</v>
      </c>
      <c r="D334" s="134"/>
      <c r="E334" s="134"/>
      <c r="F334" s="136" t="s">
        <v>137</v>
      </c>
      <c r="G334" s="137" t="s">
        <v>139</v>
      </c>
      <c r="H334" s="138">
        <v>8</v>
      </c>
      <c r="I334" s="139"/>
      <c r="J334" s="140"/>
      <c r="K334" s="137"/>
      <c r="L334" s="138"/>
      <c r="M334" s="141"/>
      <c r="N334" s="140"/>
      <c r="O334" s="137"/>
      <c r="P334" s="138"/>
      <c r="Q334" s="137"/>
      <c r="R334" s="138"/>
    </row>
    <row r="335" spans="1:18" x14ac:dyDescent="0.25">
      <c r="A335" s="134">
        <v>51.999899999999997</v>
      </c>
      <c r="B335" s="135" t="s">
        <v>274</v>
      </c>
      <c r="C335" s="134" t="s">
        <v>469</v>
      </c>
      <c r="D335" s="134"/>
      <c r="E335" s="134" t="s">
        <v>137</v>
      </c>
      <c r="F335" s="136"/>
      <c r="G335" s="137"/>
      <c r="H335" s="138">
        <v>12</v>
      </c>
      <c r="I335" s="139"/>
      <c r="J335" s="140"/>
      <c r="K335" s="137"/>
      <c r="L335" s="138"/>
      <c r="M335" s="141"/>
      <c r="N335" s="140"/>
      <c r="O335" s="137"/>
      <c r="P335" s="138"/>
      <c r="Q335" s="137"/>
      <c r="R335" s="138"/>
    </row>
    <row r="336" spans="1:18" x14ac:dyDescent="0.25">
      <c r="A336" s="134">
        <v>51.999899999999997</v>
      </c>
      <c r="B336" s="135" t="s">
        <v>274</v>
      </c>
      <c r="C336" s="134" t="s">
        <v>469</v>
      </c>
      <c r="D336" s="134"/>
      <c r="E336" s="134" t="s">
        <v>137</v>
      </c>
      <c r="F336" s="136"/>
      <c r="G336" s="137"/>
      <c r="H336" s="138">
        <v>3</v>
      </c>
      <c r="I336" s="139"/>
      <c r="J336" s="140"/>
      <c r="K336" s="137"/>
      <c r="L336" s="138"/>
      <c r="M336" s="141"/>
      <c r="N336" s="140"/>
      <c r="O336" s="137"/>
      <c r="P336" s="138"/>
      <c r="Q336" s="137"/>
      <c r="R336" s="138"/>
    </row>
    <row r="337" spans="1:18" x14ac:dyDescent="0.25">
      <c r="A337" s="134">
        <v>51.999899999999997</v>
      </c>
      <c r="B337" s="135" t="s">
        <v>275</v>
      </c>
      <c r="C337" s="134" t="s">
        <v>470</v>
      </c>
      <c r="D337" s="134"/>
      <c r="E337" s="134" t="s">
        <v>137</v>
      </c>
      <c r="F337" s="136"/>
      <c r="G337" s="137"/>
      <c r="H337" s="138">
        <v>18</v>
      </c>
      <c r="I337" s="139"/>
      <c r="J337" s="140"/>
      <c r="K337" s="137"/>
      <c r="L337" s="138"/>
      <c r="M337" s="141"/>
      <c r="N337" s="140"/>
      <c r="O337" s="137"/>
      <c r="P337" s="138"/>
      <c r="Q337" s="137"/>
      <c r="R337" s="138"/>
    </row>
    <row r="338" spans="1:18" x14ac:dyDescent="0.25">
      <c r="A338" s="134">
        <v>51.999899999999997</v>
      </c>
      <c r="B338" s="135" t="s">
        <v>275</v>
      </c>
      <c r="C338" s="134" t="s">
        <v>470</v>
      </c>
      <c r="D338" s="134"/>
      <c r="E338" s="134" t="s">
        <v>137</v>
      </c>
      <c r="F338" s="136"/>
      <c r="G338" s="137"/>
      <c r="H338" s="138">
        <v>19</v>
      </c>
      <c r="I338" s="139"/>
      <c r="J338" s="140"/>
      <c r="K338" s="137"/>
      <c r="L338" s="138"/>
      <c r="M338" s="141"/>
      <c r="N338" s="140"/>
      <c r="O338" s="137"/>
      <c r="P338" s="138"/>
      <c r="Q338" s="137"/>
      <c r="R338" s="138"/>
    </row>
    <row r="339" spans="1:18" x14ac:dyDescent="0.25">
      <c r="A339" s="134">
        <v>51.999899999999997</v>
      </c>
      <c r="B339" s="135" t="s">
        <v>275</v>
      </c>
      <c r="C339" s="134" t="s">
        <v>470</v>
      </c>
      <c r="D339" s="134"/>
      <c r="E339" s="134" t="s">
        <v>137</v>
      </c>
      <c r="F339" s="136"/>
      <c r="G339" s="137"/>
      <c r="H339" s="138">
        <v>7</v>
      </c>
      <c r="I339" s="139"/>
      <c r="J339" s="140"/>
      <c r="K339" s="137"/>
      <c r="L339" s="138"/>
      <c r="M339" s="141"/>
      <c r="N339" s="140"/>
      <c r="O339" s="137"/>
      <c r="P339" s="138"/>
      <c r="Q339" s="137"/>
      <c r="R339" s="138"/>
    </row>
    <row r="340" spans="1:18" x14ac:dyDescent="0.25">
      <c r="A340" s="134">
        <v>51.999899999999997</v>
      </c>
      <c r="B340" s="135" t="s">
        <v>275</v>
      </c>
      <c r="C340" s="134" t="s">
        <v>470</v>
      </c>
      <c r="D340" s="134"/>
      <c r="E340" s="134" t="s">
        <v>137</v>
      </c>
      <c r="F340" s="136"/>
      <c r="G340" s="137"/>
      <c r="H340" s="138">
        <v>10</v>
      </c>
      <c r="I340" s="139"/>
      <c r="J340" s="140"/>
      <c r="K340" s="137"/>
      <c r="L340" s="138"/>
      <c r="M340" s="141"/>
      <c r="N340" s="140"/>
      <c r="O340" s="137"/>
      <c r="P340" s="138"/>
      <c r="Q340" s="137"/>
      <c r="R340" s="138"/>
    </row>
    <row r="341" spans="1:18" x14ac:dyDescent="0.25">
      <c r="A341" s="134">
        <v>51.999899999999997</v>
      </c>
      <c r="B341" s="135" t="s">
        <v>275</v>
      </c>
      <c r="C341" s="134" t="s">
        <v>470</v>
      </c>
      <c r="D341" s="134"/>
      <c r="E341" s="134" t="s">
        <v>137</v>
      </c>
      <c r="F341" s="136"/>
      <c r="G341" s="137"/>
      <c r="H341" s="138">
        <v>3</v>
      </c>
      <c r="I341" s="139"/>
      <c r="J341" s="140"/>
      <c r="K341" s="137"/>
      <c r="L341" s="138"/>
      <c r="M341" s="141"/>
      <c r="N341" s="140"/>
      <c r="O341" s="137"/>
      <c r="P341" s="138"/>
      <c r="Q341" s="137"/>
      <c r="R341" s="138"/>
    </row>
    <row r="342" spans="1:18" x14ac:dyDescent="0.25">
      <c r="A342" s="134">
        <v>51.999899999999997</v>
      </c>
      <c r="B342" s="135" t="s">
        <v>275</v>
      </c>
      <c r="C342" s="134" t="s">
        <v>470</v>
      </c>
      <c r="D342" s="134"/>
      <c r="E342" s="134" t="s">
        <v>137</v>
      </c>
      <c r="F342" s="136"/>
      <c r="G342" s="137"/>
      <c r="H342" s="138">
        <v>1</v>
      </c>
      <c r="I342" s="139"/>
      <c r="J342" s="140"/>
      <c r="K342" s="137"/>
      <c r="L342" s="138"/>
      <c r="M342" s="141"/>
      <c r="N342" s="140"/>
      <c r="O342" s="137"/>
      <c r="P342" s="138"/>
      <c r="Q342" s="137"/>
      <c r="R342" s="138"/>
    </row>
    <row r="343" spans="1:18" x14ac:dyDescent="0.25">
      <c r="A343" s="134">
        <v>51.999899999999997</v>
      </c>
      <c r="B343" s="135" t="s">
        <v>275</v>
      </c>
      <c r="C343" s="134" t="s">
        <v>470</v>
      </c>
      <c r="D343" s="134"/>
      <c r="E343" s="134" t="s">
        <v>137</v>
      </c>
      <c r="F343" s="136"/>
      <c r="G343" s="137"/>
      <c r="H343" s="138">
        <v>10</v>
      </c>
      <c r="I343" s="139"/>
      <c r="J343" s="140"/>
      <c r="K343" s="137"/>
      <c r="L343" s="138"/>
      <c r="M343" s="141"/>
      <c r="N343" s="140"/>
      <c r="O343" s="137"/>
      <c r="P343" s="138"/>
      <c r="Q343" s="137"/>
      <c r="R343" s="138"/>
    </row>
    <row r="344" spans="1:18" x14ac:dyDescent="0.25">
      <c r="A344" s="134">
        <v>51.999899999999997</v>
      </c>
      <c r="B344" s="135" t="s">
        <v>275</v>
      </c>
      <c r="C344" s="134" t="s">
        <v>470</v>
      </c>
      <c r="D344" s="134"/>
      <c r="E344" s="134"/>
      <c r="F344" s="136" t="s">
        <v>137</v>
      </c>
      <c r="G344" s="137" t="s">
        <v>139</v>
      </c>
      <c r="H344" s="138">
        <v>17</v>
      </c>
      <c r="I344" s="139"/>
      <c r="J344" s="140"/>
      <c r="K344" s="137"/>
      <c r="L344" s="138"/>
      <c r="M344" s="141"/>
      <c r="N344" s="140"/>
      <c r="O344" s="137"/>
      <c r="P344" s="138"/>
      <c r="Q344" s="137"/>
      <c r="R344" s="138"/>
    </row>
    <row r="345" spans="1:18" x14ac:dyDescent="0.25">
      <c r="A345" s="134">
        <v>51.999899999999997</v>
      </c>
      <c r="B345" s="135" t="s">
        <v>275</v>
      </c>
      <c r="C345" s="134" t="s">
        <v>470</v>
      </c>
      <c r="D345" s="134"/>
      <c r="E345" s="134"/>
      <c r="F345" s="136" t="s">
        <v>137</v>
      </c>
      <c r="G345" s="137" t="s">
        <v>139</v>
      </c>
      <c r="H345" s="138">
        <v>13</v>
      </c>
      <c r="I345" s="139"/>
      <c r="J345" s="140"/>
      <c r="K345" s="137"/>
      <c r="L345" s="138"/>
      <c r="M345" s="141"/>
      <c r="N345" s="140"/>
      <c r="O345" s="137"/>
      <c r="P345" s="138"/>
      <c r="Q345" s="137"/>
      <c r="R345" s="138"/>
    </row>
    <row r="346" spans="1:18" x14ac:dyDescent="0.25">
      <c r="A346" s="134">
        <v>51.999899999999997</v>
      </c>
      <c r="B346" s="135" t="s">
        <v>275</v>
      </c>
      <c r="C346" s="134" t="s">
        <v>470</v>
      </c>
      <c r="D346" s="134"/>
      <c r="E346" s="134"/>
      <c r="F346" s="136" t="s">
        <v>137</v>
      </c>
      <c r="G346" s="137" t="s">
        <v>139</v>
      </c>
      <c r="H346" s="138">
        <v>16</v>
      </c>
      <c r="I346" s="139"/>
      <c r="J346" s="140"/>
      <c r="K346" s="137"/>
      <c r="L346" s="138"/>
      <c r="M346" s="141"/>
      <c r="N346" s="140"/>
      <c r="O346" s="137"/>
      <c r="P346" s="138"/>
      <c r="Q346" s="137"/>
      <c r="R346" s="138"/>
    </row>
    <row r="347" spans="1:18" x14ac:dyDescent="0.25">
      <c r="A347" s="134">
        <v>51.999899999999997</v>
      </c>
      <c r="B347" s="135" t="s">
        <v>276</v>
      </c>
      <c r="C347" s="134" t="s">
        <v>471</v>
      </c>
      <c r="D347" s="134"/>
      <c r="E347" s="134"/>
      <c r="F347" s="136" t="s">
        <v>137</v>
      </c>
      <c r="G347" s="137" t="s">
        <v>88</v>
      </c>
      <c r="H347" s="138">
        <v>6</v>
      </c>
      <c r="I347" s="139"/>
      <c r="J347" s="140"/>
      <c r="K347" s="137"/>
      <c r="L347" s="138"/>
      <c r="M347" s="141"/>
      <c r="N347" s="140"/>
      <c r="O347" s="137"/>
      <c r="P347" s="138"/>
      <c r="Q347" s="137"/>
      <c r="R347" s="138"/>
    </row>
    <row r="348" spans="1:18" x14ac:dyDescent="0.25">
      <c r="A348" s="134">
        <v>51.999899999999997</v>
      </c>
      <c r="B348" s="135" t="s">
        <v>277</v>
      </c>
      <c r="C348" s="134" t="s">
        <v>472</v>
      </c>
      <c r="D348" s="134"/>
      <c r="E348" s="134"/>
      <c r="F348" s="136" t="s">
        <v>137</v>
      </c>
      <c r="G348" s="137" t="s">
        <v>278</v>
      </c>
      <c r="H348" s="138">
        <v>6</v>
      </c>
      <c r="I348" s="139"/>
      <c r="J348" s="140"/>
      <c r="K348" s="137"/>
      <c r="L348" s="138"/>
      <c r="M348" s="141"/>
      <c r="N348" s="140"/>
      <c r="O348" s="137"/>
      <c r="P348" s="138"/>
      <c r="Q348" s="137"/>
      <c r="R348" s="138"/>
    </row>
    <row r="349" spans="1:18" x14ac:dyDescent="0.25">
      <c r="A349" s="134">
        <v>51.999899999999997</v>
      </c>
      <c r="B349" s="135" t="s">
        <v>277</v>
      </c>
      <c r="C349" s="134" t="s">
        <v>472</v>
      </c>
      <c r="D349" s="134"/>
      <c r="E349" s="134"/>
      <c r="F349" s="136" t="s">
        <v>137</v>
      </c>
      <c r="G349" s="137" t="s">
        <v>89</v>
      </c>
      <c r="H349" s="138">
        <v>11</v>
      </c>
      <c r="I349" s="139"/>
      <c r="J349" s="140"/>
      <c r="K349" s="137"/>
      <c r="L349" s="138"/>
      <c r="M349" s="141"/>
      <c r="N349" s="140"/>
      <c r="O349" s="137"/>
      <c r="P349" s="138"/>
      <c r="Q349" s="137"/>
      <c r="R349" s="138"/>
    </row>
    <row r="350" spans="1:18" x14ac:dyDescent="0.25">
      <c r="A350" s="134">
        <v>51.999899999999997</v>
      </c>
      <c r="B350" s="135" t="s">
        <v>277</v>
      </c>
      <c r="C350" s="134" t="s">
        <v>472</v>
      </c>
      <c r="D350" s="134"/>
      <c r="E350" s="134"/>
      <c r="F350" s="136" t="s">
        <v>137</v>
      </c>
      <c r="G350" s="137" t="s">
        <v>279</v>
      </c>
      <c r="H350" s="138">
        <v>9</v>
      </c>
      <c r="I350" s="139"/>
      <c r="J350" s="140"/>
      <c r="K350" s="137"/>
      <c r="L350" s="138"/>
      <c r="M350" s="141"/>
      <c r="N350" s="140"/>
      <c r="O350" s="137"/>
      <c r="P350" s="138"/>
      <c r="Q350" s="137"/>
      <c r="R350" s="138"/>
    </row>
    <row r="351" spans="1:18" x14ac:dyDescent="0.25">
      <c r="A351" s="134">
        <v>51.999899999999997</v>
      </c>
      <c r="B351" s="135" t="s">
        <v>277</v>
      </c>
      <c r="C351" s="134" t="s">
        <v>472</v>
      </c>
      <c r="D351" s="134"/>
      <c r="E351" s="134"/>
      <c r="F351" s="136" t="s">
        <v>137</v>
      </c>
      <c r="G351" s="137" t="s">
        <v>280</v>
      </c>
      <c r="H351" s="138">
        <v>10</v>
      </c>
      <c r="I351" s="139"/>
      <c r="J351" s="140"/>
      <c r="K351" s="137"/>
      <c r="L351" s="138"/>
      <c r="M351" s="141"/>
      <c r="N351" s="140"/>
      <c r="O351" s="137"/>
      <c r="P351" s="138"/>
      <c r="Q351" s="137"/>
      <c r="R351" s="138"/>
    </row>
    <row r="352" spans="1:18" x14ac:dyDescent="0.25">
      <c r="A352" s="134">
        <v>51.999899999999997</v>
      </c>
      <c r="B352" s="135" t="s">
        <v>277</v>
      </c>
      <c r="C352" s="134" t="s">
        <v>472</v>
      </c>
      <c r="D352" s="134"/>
      <c r="E352" s="134"/>
      <c r="F352" s="136" t="s">
        <v>137</v>
      </c>
      <c r="G352" s="137" t="s">
        <v>281</v>
      </c>
      <c r="H352" s="138">
        <v>9</v>
      </c>
      <c r="I352" s="139"/>
      <c r="J352" s="140"/>
      <c r="K352" s="137"/>
      <c r="L352" s="138"/>
      <c r="M352" s="141"/>
      <c r="N352" s="140"/>
      <c r="O352" s="137"/>
      <c r="P352" s="138"/>
      <c r="Q352" s="137"/>
      <c r="R352" s="138"/>
    </row>
    <row r="353" spans="1:18" x14ac:dyDescent="0.25">
      <c r="A353" s="134">
        <v>51.999899999999997</v>
      </c>
      <c r="B353" s="135" t="s">
        <v>277</v>
      </c>
      <c r="C353" s="134" t="s">
        <v>472</v>
      </c>
      <c r="D353" s="134"/>
      <c r="E353" s="134"/>
      <c r="F353" s="136" t="s">
        <v>137</v>
      </c>
      <c r="G353" s="137" t="s">
        <v>163</v>
      </c>
      <c r="H353" s="138">
        <v>7</v>
      </c>
      <c r="I353" s="139"/>
      <c r="J353" s="140"/>
      <c r="K353" s="137"/>
      <c r="L353" s="138"/>
      <c r="M353" s="141"/>
      <c r="N353" s="140"/>
      <c r="O353" s="137"/>
      <c r="P353" s="138"/>
      <c r="Q353" s="137"/>
      <c r="R353" s="138"/>
    </row>
    <row r="354" spans="1:18" x14ac:dyDescent="0.25">
      <c r="A354" s="134">
        <v>51.999899999999997</v>
      </c>
      <c r="B354" s="135" t="s">
        <v>277</v>
      </c>
      <c r="C354" s="134" t="s">
        <v>472</v>
      </c>
      <c r="D354" s="134"/>
      <c r="E354" s="134"/>
      <c r="F354" s="136" t="s">
        <v>137</v>
      </c>
      <c r="G354" s="137" t="s">
        <v>164</v>
      </c>
      <c r="H354" s="138">
        <v>8</v>
      </c>
      <c r="I354" s="139"/>
      <c r="J354" s="140"/>
      <c r="K354" s="137"/>
      <c r="L354" s="138"/>
      <c r="M354" s="141"/>
      <c r="N354" s="140"/>
      <c r="O354" s="137"/>
      <c r="P354" s="138"/>
      <c r="Q354" s="137"/>
      <c r="R354" s="138"/>
    </row>
    <row r="355" spans="1:18" x14ac:dyDescent="0.25">
      <c r="A355" s="134">
        <v>51.999899999999997</v>
      </c>
      <c r="B355" s="135" t="s">
        <v>277</v>
      </c>
      <c r="C355" s="134" t="s">
        <v>472</v>
      </c>
      <c r="D355" s="134"/>
      <c r="E355" s="134"/>
      <c r="F355" s="136" t="s">
        <v>137</v>
      </c>
      <c r="G355" s="137" t="s">
        <v>249</v>
      </c>
      <c r="H355" s="138">
        <v>9</v>
      </c>
      <c r="I355" s="139"/>
      <c r="J355" s="140"/>
      <c r="K355" s="137"/>
      <c r="L355" s="138"/>
      <c r="M355" s="141"/>
      <c r="N355" s="140"/>
      <c r="O355" s="137"/>
      <c r="P355" s="138"/>
      <c r="Q355" s="137"/>
      <c r="R355" s="138"/>
    </row>
    <row r="356" spans="1:18" x14ac:dyDescent="0.25">
      <c r="A356" s="134">
        <v>51.999899999999997</v>
      </c>
      <c r="B356" s="135" t="s">
        <v>277</v>
      </c>
      <c r="C356" s="134" t="s">
        <v>472</v>
      </c>
      <c r="D356" s="134"/>
      <c r="E356" s="134"/>
      <c r="F356" s="136" t="s">
        <v>137</v>
      </c>
      <c r="G356" s="137" t="s">
        <v>282</v>
      </c>
      <c r="H356" s="138">
        <v>5</v>
      </c>
      <c r="I356" s="139"/>
      <c r="J356" s="140"/>
      <c r="K356" s="137"/>
      <c r="L356" s="138"/>
      <c r="M356" s="141"/>
      <c r="N356" s="140"/>
      <c r="O356" s="137"/>
      <c r="P356" s="138"/>
      <c r="Q356" s="137"/>
      <c r="R356" s="138"/>
    </row>
    <row r="357" spans="1:18" x14ac:dyDescent="0.25">
      <c r="A357" s="134">
        <v>51.999899999999997</v>
      </c>
      <c r="B357" s="135" t="s">
        <v>277</v>
      </c>
      <c r="C357" s="134" t="s">
        <v>472</v>
      </c>
      <c r="D357" s="134"/>
      <c r="E357" s="134"/>
      <c r="F357" s="136" t="s">
        <v>137</v>
      </c>
      <c r="G357" s="137" t="s">
        <v>282</v>
      </c>
      <c r="H357" s="138">
        <v>5</v>
      </c>
      <c r="I357" s="139"/>
      <c r="J357" s="140"/>
      <c r="K357" s="137"/>
      <c r="L357" s="138"/>
      <c r="M357" s="141"/>
      <c r="N357" s="140"/>
      <c r="O357" s="137"/>
      <c r="P357" s="138"/>
      <c r="Q357" s="137"/>
      <c r="R357" s="138"/>
    </row>
    <row r="358" spans="1:18" x14ac:dyDescent="0.25">
      <c r="A358" s="134">
        <v>51.999899999999997</v>
      </c>
      <c r="B358" s="135" t="s">
        <v>277</v>
      </c>
      <c r="C358" s="134" t="s">
        <v>472</v>
      </c>
      <c r="D358" s="134"/>
      <c r="E358" s="134"/>
      <c r="F358" s="136" t="s">
        <v>137</v>
      </c>
      <c r="G358" s="137" t="s">
        <v>139</v>
      </c>
      <c r="H358" s="138">
        <v>7</v>
      </c>
      <c r="I358" s="139"/>
      <c r="J358" s="140"/>
      <c r="K358" s="137"/>
      <c r="L358" s="138"/>
      <c r="M358" s="141"/>
      <c r="N358" s="140"/>
      <c r="O358" s="137"/>
      <c r="P358" s="138"/>
      <c r="Q358" s="137"/>
      <c r="R358" s="138"/>
    </row>
    <row r="359" spans="1:18" x14ac:dyDescent="0.25">
      <c r="A359" s="134">
        <v>51.999899999999997</v>
      </c>
      <c r="B359" s="135" t="s">
        <v>277</v>
      </c>
      <c r="C359" s="134" t="s">
        <v>472</v>
      </c>
      <c r="D359" s="134"/>
      <c r="E359" s="134"/>
      <c r="F359" s="136" t="s">
        <v>137</v>
      </c>
      <c r="G359" s="137" t="s">
        <v>283</v>
      </c>
      <c r="H359" s="138">
        <v>10</v>
      </c>
      <c r="I359" s="139"/>
      <c r="J359" s="140"/>
      <c r="K359" s="137"/>
      <c r="L359" s="138"/>
      <c r="M359" s="141"/>
      <c r="N359" s="140"/>
      <c r="O359" s="137"/>
      <c r="P359" s="138"/>
      <c r="Q359" s="137"/>
      <c r="R359" s="138"/>
    </row>
    <row r="360" spans="1:18" x14ac:dyDescent="0.25">
      <c r="A360" s="134">
        <v>51.999899999999997</v>
      </c>
      <c r="B360" s="135" t="s">
        <v>277</v>
      </c>
      <c r="C360" s="134" t="s">
        <v>472</v>
      </c>
      <c r="D360" s="134"/>
      <c r="E360" s="134"/>
      <c r="F360" s="136" t="s">
        <v>137</v>
      </c>
      <c r="G360" s="137" t="s">
        <v>91</v>
      </c>
      <c r="H360" s="138">
        <v>3</v>
      </c>
      <c r="I360" s="139"/>
      <c r="J360" s="140"/>
      <c r="K360" s="137"/>
      <c r="L360" s="138"/>
      <c r="M360" s="141"/>
      <c r="N360" s="140"/>
      <c r="O360" s="137"/>
      <c r="P360" s="138"/>
      <c r="Q360" s="137"/>
      <c r="R360" s="138"/>
    </row>
    <row r="361" spans="1:18" x14ac:dyDescent="0.25">
      <c r="A361" s="134">
        <v>51.999899999999997</v>
      </c>
      <c r="B361" s="135" t="s">
        <v>277</v>
      </c>
      <c r="C361" s="134" t="s">
        <v>472</v>
      </c>
      <c r="D361" s="134"/>
      <c r="E361" s="134"/>
      <c r="F361" s="136" t="s">
        <v>137</v>
      </c>
      <c r="G361" s="137" t="s">
        <v>284</v>
      </c>
      <c r="H361" s="138">
        <v>1</v>
      </c>
      <c r="I361" s="139"/>
      <c r="J361" s="140"/>
      <c r="K361" s="137"/>
      <c r="L361" s="138"/>
      <c r="M361" s="141"/>
      <c r="N361" s="140"/>
      <c r="O361" s="137"/>
      <c r="P361" s="138"/>
      <c r="Q361" s="137"/>
      <c r="R361" s="138"/>
    </row>
    <row r="362" spans="1:18" x14ac:dyDescent="0.25">
      <c r="A362" s="134">
        <v>51.999899999999997</v>
      </c>
      <c r="B362" s="135" t="s">
        <v>277</v>
      </c>
      <c r="C362" s="134" t="s">
        <v>472</v>
      </c>
      <c r="D362" s="134"/>
      <c r="E362" s="134"/>
      <c r="F362" s="136" t="s">
        <v>137</v>
      </c>
      <c r="G362" s="137" t="s">
        <v>285</v>
      </c>
      <c r="H362" s="138">
        <v>1</v>
      </c>
      <c r="I362" s="139"/>
      <c r="J362" s="140"/>
      <c r="K362" s="137"/>
      <c r="L362" s="138"/>
      <c r="M362" s="141"/>
      <c r="N362" s="140"/>
      <c r="O362" s="137"/>
      <c r="P362" s="138"/>
      <c r="Q362" s="137"/>
      <c r="R362" s="138"/>
    </row>
    <row r="363" spans="1:18" x14ac:dyDescent="0.25">
      <c r="A363" s="134">
        <v>51.999899999999997</v>
      </c>
      <c r="B363" s="135" t="s">
        <v>277</v>
      </c>
      <c r="C363" s="134" t="s">
        <v>472</v>
      </c>
      <c r="D363" s="134"/>
      <c r="E363" s="134"/>
      <c r="F363" s="136" t="s">
        <v>137</v>
      </c>
      <c r="G363" s="137" t="s">
        <v>285</v>
      </c>
      <c r="H363" s="138">
        <v>3</v>
      </c>
      <c r="I363" s="139"/>
      <c r="J363" s="140"/>
      <c r="K363" s="137"/>
      <c r="L363" s="138"/>
      <c r="M363" s="141"/>
      <c r="N363" s="140"/>
      <c r="O363" s="137"/>
      <c r="P363" s="138"/>
      <c r="Q363" s="137"/>
      <c r="R363" s="138"/>
    </row>
    <row r="364" spans="1:18" x14ac:dyDescent="0.25">
      <c r="A364" s="134">
        <v>51.999899999999997</v>
      </c>
      <c r="B364" s="135" t="s">
        <v>277</v>
      </c>
      <c r="C364" s="134" t="s">
        <v>472</v>
      </c>
      <c r="D364" s="134"/>
      <c r="E364" s="134"/>
      <c r="F364" s="136" t="s">
        <v>137</v>
      </c>
      <c r="G364" s="137" t="s">
        <v>90</v>
      </c>
      <c r="H364" s="138">
        <v>1</v>
      </c>
      <c r="I364" s="139"/>
      <c r="J364" s="140"/>
      <c r="K364" s="137"/>
      <c r="L364" s="138"/>
      <c r="M364" s="141"/>
      <c r="N364" s="140"/>
      <c r="O364" s="137"/>
      <c r="P364" s="138"/>
      <c r="Q364" s="137"/>
      <c r="R364" s="138"/>
    </row>
    <row r="365" spans="1:18" x14ac:dyDescent="0.25">
      <c r="A365" s="134">
        <v>51.999899999999997</v>
      </c>
      <c r="B365" s="135" t="s">
        <v>277</v>
      </c>
      <c r="C365" s="134" t="s">
        <v>472</v>
      </c>
      <c r="D365" s="134"/>
      <c r="E365" s="134"/>
      <c r="F365" s="136" t="s">
        <v>137</v>
      </c>
      <c r="G365" s="137" t="s">
        <v>139</v>
      </c>
      <c r="H365" s="138">
        <v>15</v>
      </c>
      <c r="I365" s="139"/>
      <c r="J365" s="140"/>
      <c r="K365" s="137"/>
      <c r="L365" s="138"/>
      <c r="M365" s="141"/>
      <c r="N365" s="140"/>
      <c r="O365" s="137"/>
      <c r="P365" s="138"/>
      <c r="Q365" s="137"/>
      <c r="R365" s="138"/>
    </row>
    <row r="366" spans="1:18" x14ac:dyDescent="0.25">
      <c r="A366" s="134">
        <v>51.999899999999997</v>
      </c>
      <c r="B366" s="135" t="s">
        <v>277</v>
      </c>
      <c r="C366" s="134" t="s">
        <v>472</v>
      </c>
      <c r="D366" s="134"/>
      <c r="E366" s="134"/>
      <c r="F366" s="136" t="s">
        <v>137</v>
      </c>
      <c r="G366" s="137" t="s">
        <v>139</v>
      </c>
      <c r="H366" s="138">
        <v>6</v>
      </c>
      <c r="I366" s="139"/>
      <c r="J366" s="140"/>
      <c r="K366" s="137"/>
      <c r="L366" s="138"/>
      <c r="M366" s="141"/>
      <c r="N366" s="140"/>
      <c r="O366" s="137"/>
      <c r="P366" s="138"/>
      <c r="Q366" s="137"/>
      <c r="R366" s="138"/>
    </row>
    <row r="367" spans="1:18" x14ac:dyDescent="0.25">
      <c r="A367" s="134">
        <v>51.999899999999997</v>
      </c>
      <c r="B367" s="135" t="s">
        <v>277</v>
      </c>
      <c r="C367" s="134" t="s">
        <v>472</v>
      </c>
      <c r="D367" s="134"/>
      <c r="E367" s="134"/>
      <c r="F367" s="136" t="s">
        <v>137</v>
      </c>
      <c r="G367" s="137" t="s">
        <v>139</v>
      </c>
      <c r="H367" s="138">
        <v>14</v>
      </c>
      <c r="I367" s="139"/>
      <c r="J367" s="140"/>
      <c r="K367" s="137"/>
      <c r="L367" s="138"/>
      <c r="M367" s="141"/>
      <c r="N367" s="140"/>
      <c r="O367" s="137"/>
      <c r="P367" s="138"/>
      <c r="Q367" s="137"/>
      <c r="R367" s="138"/>
    </row>
    <row r="368" spans="1:18" x14ac:dyDescent="0.25">
      <c r="A368" s="134">
        <v>51.999899999999997</v>
      </c>
      <c r="B368" s="135" t="s">
        <v>277</v>
      </c>
      <c r="C368" s="134" t="s">
        <v>472</v>
      </c>
      <c r="D368" s="134"/>
      <c r="E368" s="134"/>
      <c r="F368" s="136" t="s">
        <v>137</v>
      </c>
      <c r="G368" s="137" t="s">
        <v>139</v>
      </c>
      <c r="H368" s="138">
        <v>17</v>
      </c>
      <c r="I368" s="139"/>
      <c r="J368" s="140"/>
      <c r="K368" s="137"/>
      <c r="L368" s="138"/>
      <c r="M368" s="141"/>
      <c r="N368" s="140"/>
      <c r="O368" s="137"/>
      <c r="P368" s="138"/>
      <c r="Q368" s="137"/>
      <c r="R368" s="138"/>
    </row>
    <row r="369" spans="1:18" x14ac:dyDescent="0.25">
      <c r="A369" s="134">
        <v>51.999899999999997</v>
      </c>
      <c r="B369" s="135" t="s">
        <v>277</v>
      </c>
      <c r="C369" s="134" t="s">
        <v>472</v>
      </c>
      <c r="D369" s="134"/>
      <c r="E369" s="134"/>
      <c r="F369" s="136" t="s">
        <v>137</v>
      </c>
      <c r="G369" s="137" t="s">
        <v>139</v>
      </c>
      <c r="H369" s="138">
        <v>16</v>
      </c>
      <c r="I369" s="139"/>
      <c r="J369" s="140"/>
      <c r="K369" s="137"/>
      <c r="L369" s="138"/>
      <c r="M369" s="141"/>
      <c r="N369" s="140"/>
      <c r="O369" s="137"/>
      <c r="P369" s="138"/>
      <c r="Q369" s="137"/>
      <c r="R369" s="138"/>
    </row>
    <row r="370" spans="1:18" x14ac:dyDescent="0.25">
      <c r="A370" s="134">
        <v>51.999899999999997</v>
      </c>
      <c r="B370" s="135" t="s">
        <v>277</v>
      </c>
      <c r="C370" s="134" t="s">
        <v>472</v>
      </c>
      <c r="D370" s="134"/>
      <c r="E370" s="134"/>
      <c r="F370" s="136" t="s">
        <v>137</v>
      </c>
      <c r="G370" s="137" t="s">
        <v>139</v>
      </c>
      <c r="H370" s="138">
        <v>18</v>
      </c>
      <c r="I370" s="139"/>
      <c r="J370" s="140"/>
      <c r="K370" s="137"/>
      <c r="L370" s="138"/>
      <c r="M370" s="141"/>
      <c r="N370" s="140"/>
      <c r="O370" s="137"/>
      <c r="P370" s="138"/>
      <c r="Q370" s="137"/>
      <c r="R370" s="138"/>
    </row>
    <row r="371" spans="1:18" x14ac:dyDescent="0.25">
      <c r="A371" s="134">
        <v>51.999899999999997</v>
      </c>
      <c r="B371" s="135" t="s">
        <v>286</v>
      </c>
      <c r="C371" s="134" t="s">
        <v>473</v>
      </c>
      <c r="D371" s="134"/>
      <c r="E371" s="134"/>
      <c r="F371" s="136" t="s">
        <v>137</v>
      </c>
      <c r="G371" s="137" t="s">
        <v>139</v>
      </c>
      <c r="H371" s="138">
        <v>5</v>
      </c>
      <c r="I371" s="139"/>
      <c r="J371" s="140"/>
      <c r="K371" s="137"/>
      <c r="L371" s="138"/>
      <c r="M371" s="141"/>
      <c r="N371" s="140"/>
      <c r="O371" s="137"/>
      <c r="P371" s="138"/>
      <c r="Q371" s="137"/>
      <c r="R371" s="138"/>
    </row>
    <row r="372" spans="1:18" x14ac:dyDescent="0.25">
      <c r="A372" s="134">
        <v>51.150300000000001</v>
      </c>
      <c r="B372" s="135" t="s">
        <v>287</v>
      </c>
      <c r="C372" s="134" t="s">
        <v>474</v>
      </c>
      <c r="D372" s="134"/>
      <c r="E372" s="134" t="s">
        <v>137</v>
      </c>
      <c r="F372" s="136"/>
      <c r="G372" s="137"/>
      <c r="H372" s="138">
        <v>2</v>
      </c>
      <c r="I372" s="139"/>
      <c r="J372" s="140"/>
      <c r="K372" s="137"/>
      <c r="L372" s="138"/>
      <c r="M372" s="141"/>
      <c r="N372" s="140"/>
      <c r="O372" s="137"/>
      <c r="P372" s="138"/>
      <c r="Q372" s="137"/>
      <c r="R372" s="138"/>
    </row>
    <row r="373" spans="1:18" x14ac:dyDescent="0.25">
      <c r="A373" s="134">
        <v>51.150300000000001</v>
      </c>
      <c r="B373" s="135" t="s">
        <v>287</v>
      </c>
      <c r="C373" s="134" t="s">
        <v>474</v>
      </c>
      <c r="D373" s="134"/>
      <c r="E373" s="134"/>
      <c r="F373" s="136" t="s">
        <v>137</v>
      </c>
      <c r="G373" s="137" t="s">
        <v>139</v>
      </c>
      <c r="H373" s="138">
        <v>13</v>
      </c>
      <c r="I373" s="139"/>
      <c r="J373" s="140"/>
      <c r="K373" s="137"/>
      <c r="L373" s="138"/>
      <c r="M373" s="141"/>
      <c r="N373" s="140"/>
      <c r="O373" s="137"/>
      <c r="P373" s="138"/>
      <c r="Q373" s="137"/>
      <c r="R373" s="138"/>
    </row>
    <row r="374" spans="1:18" x14ac:dyDescent="0.25">
      <c r="A374" s="134">
        <v>51.150300000000001</v>
      </c>
      <c r="B374" s="135" t="s">
        <v>287</v>
      </c>
      <c r="C374" s="134" t="s">
        <v>474</v>
      </c>
      <c r="D374" s="134"/>
      <c r="E374" s="134"/>
      <c r="F374" s="136" t="s">
        <v>137</v>
      </c>
      <c r="G374" s="137" t="s">
        <v>139</v>
      </c>
      <c r="H374" s="138">
        <v>11</v>
      </c>
      <c r="I374" s="139"/>
      <c r="J374" s="140"/>
      <c r="K374" s="137"/>
      <c r="L374" s="138"/>
      <c r="M374" s="141"/>
      <c r="N374" s="140"/>
      <c r="O374" s="137"/>
      <c r="P374" s="138"/>
      <c r="Q374" s="137"/>
      <c r="R374" s="138"/>
    </row>
    <row r="375" spans="1:18" x14ac:dyDescent="0.25">
      <c r="A375" s="134">
        <v>51.150300000000001</v>
      </c>
      <c r="B375" s="135" t="s">
        <v>288</v>
      </c>
      <c r="C375" s="134" t="s">
        <v>475</v>
      </c>
      <c r="D375" s="134"/>
      <c r="E375" s="134" t="s">
        <v>137</v>
      </c>
      <c r="F375" s="136"/>
      <c r="G375" s="137"/>
      <c r="H375" s="138">
        <v>10</v>
      </c>
      <c r="I375" s="139"/>
      <c r="J375" s="140"/>
      <c r="K375" s="137"/>
      <c r="L375" s="138"/>
      <c r="M375" s="141"/>
      <c r="N375" s="140"/>
      <c r="O375" s="137"/>
      <c r="P375" s="138"/>
      <c r="Q375" s="137"/>
      <c r="R375" s="138"/>
    </row>
    <row r="376" spans="1:18" x14ac:dyDescent="0.25">
      <c r="A376" s="134">
        <v>51.150300000000001</v>
      </c>
      <c r="B376" s="135" t="s">
        <v>288</v>
      </c>
      <c r="C376" s="134" t="s">
        <v>475</v>
      </c>
      <c r="D376" s="134"/>
      <c r="E376" s="134"/>
      <c r="F376" s="136" t="s">
        <v>137</v>
      </c>
      <c r="G376" s="137" t="s">
        <v>139</v>
      </c>
      <c r="H376" s="138">
        <v>14</v>
      </c>
      <c r="I376" s="139"/>
      <c r="J376" s="140"/>
      <c r="K376" s="137"/>
      <c r="L376" s="138"/>
      <c r="M376" s="141"/>
      <c r="N376" s="140"/>
      <c r="O376" s="137"/>
      <c r="P376" s="138"/>
      <c r="Q376" s="137"/>
      <c r="R376" s="138"/>
    </row>
    <row r="377" spans="1:18" x14ac:dyDescent="0.25">
      <c r="A377" s="134">
        <v>51.150300000000001</v>
      </c>
      <c r="B377" s="135" t="s">
        <v>288</v>
      </c>
      <c r="C377" s="134" t="s">
        <v>475</v>
      </c>
      <c r="D377" s="134"/>
      <c r="E377" s="134"/>
      <c r="F377" s="136" t="s">
        <v>137</v>
      </c>
      <c r="G377" s="137" t="s">
        <v>139</v>
      </c>
      <c r="H377" s="138">
        <v>13</v>
      </c>
      <c r="I377" s="139"/>
      <c r="J377" s="140"/>
      <c r="K377" s="137"/>
      <c r="L377" s="138"/>
      <c r="M377" s="141"/>
      <c r="N377" s="140"/>
      <c r="O377" s="137"/>
      <c r="P377" s="138"/>
      <c r="Q377" s="137"/>
      <c r="R377" s="138"/>
    </row>
    <row r="378" spans="1:18" x14ac:dyDescent="0.25">
      <c r="A378" s="134">
        <v>51.150300000000001</v>
      </c>
      <c r="B378" s="135" t="s">
        <v>289</v>
      </c>
      <c r="C378" s="134" t="s">
        <v>476</v>
      </c>
      <c r="D378" s="134"/>
      <c r="E378" s="134" t="s">
        <v>137</v>
      </c>
      <c r="F378" s="136"/>
      <c r="G378" s="137"/>
      <c r="H378" s="138">
        <v>2</v>
      </c>
      <c r="I378" s="139"/>
      <c r="J378" s="140"/>
      <c r="K378" s="137"/>
      <c r="L378" s="138"/>
      <c r="M378" s="141"/>
      <c r="N378" s="140"/>
      <c r="O378" s="137"/>
      <c r="P378" s="138"/>
      <c r="Q378" s="137"/>
      <c r="R378" s="138"/>
    </row>
    <row r="379" spans="1:18" x14ac:dyDescent="0.25">
      <c r="A379" s="134">
        <v>51.150300000000001</v>
      </c>
      <c r="B379" s="135" t="s">
        <v>289</v>
      </c>
      <c r="C379" s="134" t="s">
        <v>476</v>
      </c>
      <c r="D379" s="134"/>
      <c r="E379" s="134"/>
      <c r="F379" s="136" t="s">
        <v>137</v>
      </c>
      <c r="G379" s="137" t="s">
        <v>139</v>
      </c>
      <c r="H379" s="138">
        <v>14</v>
      </c>
      <c r="I379" s="139"/>
      <c r="J379" s="140"/>
      <c r="K379" s="137"/>
      <c r="L379" s="138"/>
      <c r="M379" s="141"/>
      <c r="N379" s="140"/>
      <c r="O379" s="137"/>
      <c r="P379" s="138"/>
      <c r="Q379" s="137"/>
      <c r="R379" s="138"/>
    </row>
    <row r="380" spans="1:18" x14ac:dyDescent="0.25">
      <c r="A380" s="134">
        <v>51.150300000000001</v>
      </c>
      <c r="B380" s="135" t="s">
        <v>289</v>
      </c>
      <c r="C380" s="134" t="s">
        <v>476</v>
      </c>
      <c r="D380" s="134"/>
      <c r="E380" s="134"/>
      <c r="F380" s="136" t="s">
        <v>137</v>
      </c>
      <c r="G380" s="137" t="s">
        <v>139</v>
      </c>
      <c r="H380" s="138">
        <v>13</v>
      </c>
      <c r="I380" s="139"/>
      <c r="J380" s="140"/>
      <c r="K380" s="137"/>
      <c r="L380" s="138"/>
      <c r="M380" s="141"/>
      <c r="N380" s="140"/>
      <c r="O380" s="137"/>
      <c r="P380" s="138"/>
      <c r="Q380" s="137"/>
      <c r="R380" s="138"/>
    </row>
    <row r="381" spans="1:18" x14ac:dyDescent="0.25">
      <c r="A381" s="134">
        <v>51.150300000000001</v>
      </c>
      <c r="B381" s="135" t="s">
        <v>290</v>
      </c>
      <c r="C381" s="134" t="s">
        <v>477</v>
      </c>
      <c r="D381" s="134"/>
      <c r="E381" s="134"/>
      <c r="F381" s="136" t="s">
        <v>137</v>
      </c>
      <c r="G381" s="137" t="s">
        <v>139</v>
      </c>
      <c r="H381" s="138">
        <v>8</v>
      </c>
      <c r="I381" s="139"/>
      <c r="J381" s="140"/>
      <c r="K381" s="137"/>
      <c r="L381" s="138"/>
      <c r="M381" s="141"/>
      <c r="N381" s="140"/>
      <c r="O381" s="137"/>
      <c r="P381" s="138"/>
      <c r="Q381" s="137"/>
      <c r="R381" s="138"/>
    </row>
    <row r="382" spans="1:18" x14ac:dyDescent="0.25">
      <c r="A382" s="134">
        <v>51.150300000000001</v>
      </c>
      <c r="B382" s="135" t="s">
        <v>291</v>
      </c>
      <c r="C382" s="134" t="s">
        <v>478</v>
      </c>
      <c r="D382" s="134"/>
      <c r="E382" s="134"/>
      <c r="F382" s="136" t="s">
        <v>137</v>
      </c>
      <c r="G382" s="137" t="s">
        <v>139</v>
      </c>
      <c r="H382" s="138">
        <v>5</v>
      </c>
      <c r="I382" s="139"/>
      <c r="J382" s="140"/>
      <c r="K382" s="137"/>
      <c r="L382" s="138"/>
      <c r="M382" s="141"/>
      <c r="N382" s="140"/>
      <c r="O382" s="137"/>
      <c r="P382" s="138"/>
      <c r="Q382" s="137"/>
      <c r="R382" s="138"/>
    </row>
    <row r="383" spans="1:18" x14ac:dyDescent="0.25">
      <c r="A383" s="134">
        <v>1.0601</v>
      </c>
      <c r="B383" s="135" t="s">
        <v>292</v>
      </c>
      <c r="C383" s="134" t="s">
        <v>479</v>
      </c>
      <c r="D383" s="134"/>
      <c r="E383" s="134" t="s">
        <v>137</v>
      </c>
      <c r="F383" s="136"/>
      <c r="G383" s="137"/>
      <c r="H383" s="138">
        <v>2</v>
      </c>
      <c r="I383" s="139"/>
      <c r="J383" s="140"/>
      <c r="K383" s="137"/>
      <c r="L383" s="138"/>
      <c r="M383" s="141"/>
      <c r="N383" s="140"/>
      <c r="O383" s="137"/>
      <c r="P383" s="138"/>
      <c r="Q383" s="137"/>
      <c r="R383" s="138"/>
    </row>
    <row r="384" spans="1:18" x14ac:dyDescent="0.25">
      <c r="A384" s="134">
        <v>1.0601</v>
      </c>
      <c r="B384" s="135" t="s">
        <v>292</v>
      </c>
      <c r="C384" s="134" t="s">
        <v>479</v>
      </c>
      <c r="D384" s="134"/>
      <c r="E384" s="134"/>
      <c r="F384" s="136" t="s">
        <v>137</v>
      </c>
      <c r="G384" s="137" t="s">
        <v>139</v>
      </c>
      <c r="H384" s="138">
        <v>6</v>
      </c>
      <c r="I384" s="139"/>
      <c r="J384" s="140"/>
      <c r="K384" s="137"/>
      <c r="L384" s="138"/>
      <c r="M384" s="141"/>
      <c r="N384" s="140"/>
      <c r="O384" s="137"/>
      <c r="P384" s="138"/>
      <c r="Q384" s="137"/>
      <c r="R384" s="138"/>
    </row>
    <row r="385" spans="1:18" x14ac:dyDescent="0.25">
      <c r="A385" s="134">
        <v>1.0601</v>
      </c>
      <c r="B385" s="135" t="s">
        <v>293</v>
      </c>
      <c r="C385" s="134" t="s">
        <v>480</v>
      </c>
      <c r="D385" s="134"/>
      <c r="E385" s="134"/>
      <c r="F385" s="136" t="s">
        <v>137</v>
      </c>
      <c r="G385" s="137" t="s">
        <v>139</v>
      </c>
      <c r="H385" s="138">
        <v>7</v>
      </c>
      <c r="I385" s="139"/>
      <c r="J385" s="140"/>
      <c r="K385" s="137"/>
      <c r="L385" s="138"/>
      <c r="M385" s="141"/>
      <c r="N385" s="140"/>
      <c r="O385" s="137"/>
      <c r="P385" s="138"/>
      <c r="Q385" s="137"/>
      <c r="R385" s="138"/>
    </row>
    <row r="386" spans="1:18" x14ac:dyDescent="0.25">
      <c r="A386" s="134">
        <v>47.020099999999999</v>
      </c>
      <c r="B386" s="135" t="s">
        <v>294</v>
      </c>
      <c r="C386" s="134" t="s">
        <v>481</v>
      </c>
      <c r="D386" s="134"/>
      <c r="E386" s="134"/>
      <c r="F386" s="136" t="s">
        <v>137</v>
      </c>
      <c r="G386" s="137" t="s">
        <v>139</v>
      </c>
      <c r="H386" s="138">
        <v>9</v>
      </c>
      <c r="I386" s="139"/>
      <c r="J386" s="140"/>
      <c r="K386" s="137"/>
      <c r="L386" s="138"/>
      <c r="M386" s="141"/>
      <c r="N386" s="140"/>
      <c r="O386" s="137"/>
      <c r="P386" s="138"/>
      <c r="Q386" s="137"/>
      <c r="R386" s="138"/>
    </row>
    <row r="387" spans="1:18" x14ac:dyDescent="0.25">
      <c r="A387" s="134">
        <v>47.020099999999999</v>
      </c>
      <c r="B387" s="135" t="s">
        <v>295</v>
      </c>
      <c r="C387" s="134" t="s">
        <v>482</v>
      </c>
      <c r="D387" s="134"/>
      <c r="E387" s="134"/>
      <c r="F387" s="136" t="s">
        <v>137</v>
      </c>
      <c r="G387" s="137" t="s">
        <v>139</v>
      </c>
      <c r="H387" s="138">
        <v>10</v>
      </c>
      <c r="I387" s="139"/>
      <c r="J387" s="140"/>
      <c r="K387" s="137"/>
      <c r="L387" s="138"/>
      <c r="M387" s="141"/>
      <c r="N387" s="140"/>
      <c r="O387" s="137"/>
      <c r="P387" s="138"/>
      <c r="Q387" s="137"/>
      <c r="R387" s="138"/>
    </row>
    <row r="388" spans="1:18" x14ac:dyDescent="0.25">
      <c r="A388" s="134">
        <v>11.0101</v>
      </c>
      <c r="B388" s="135" t="s">
        <v>296</v>
      </c>
      <c r="C388" s="134" t="s">
        <v>483</v>
      </c>
      <c r="D388" s="134"/>
      <c r="E388" s="134" t="s">
        <v>137</v>
      </c>
      <c r="F388" s="136"/>
      <c r="G388" s="137"/>
      <c r="H388" s="138">
        <v>22</v>
      </c>
      <c r="I388" s="139"/>
      <c r="J388" s="140"/>
      <c r="K388" s="137"/>
      <c r="L388" s="138"/>
      <c r="M388" s="141"/>
      <c r="N388" s="140"/>
      <c r="O388" s="137"/>
      <c r="P388" s="138"/>
      <c r="Q388" s="137"/>
      <c r="R388" s="138"/>
    </row>
    <row r="389" spans="1:18" x14ac:dyDescent="0.25">
      <c r="A389" s="134">
        <v>11.0101</v>
      </c>
      <c r="B389" s="135" t="s">
        <v>296</v>
      </c>
      <c r="C389" s="134" t="s">
        <v>483</v>
      </c>
      <c r="D389" s="134"/>
      <c r="E389" s="134" t="s">
        <v>137</v>
      </c>
      <c r="F389" s="136"/>
      <c r="G389" s="137"/>
      <c r="H389" s="138">
        <v>8</v>
      </c>
      <c r="I389" s="139"/>
      <c r="J389" s="140"/>
      <c r="K389" s="137"/>
      <c r="L389" s="138"/>
      <c r="M389" s="141"/>
      <c r="N389" s="140"/>
      <c r="O389" s="137"/>
      <c r="P389" s="138"/>
      <c r="Q389" s="137"/>
      <c r="R389" s="138"/>
    </row>
    <row r="390" spans="1:18" x14ac:dyDescent="0.25">
      <c r="A390" s="134">
        <v>11.0101</v>
      </c>
      <c r="B390" s="135" t="s">
        <v>296</v>
      </c>
      <c r="C390" s="134" t="s">
        <v>483</v>
      </c>
      <c r="D390" s="134"/>
      <c r="E390" s="134"/>
      <c r="F390" s="136" t="s">
        <v>137</v>
      </c>
      <c r="G390" s="137" t="s">
        <v>139</v>
      </c>
      <c r="H390" s="138">
        <v>17</v>
      </c>
      <c r="I390" s="139"/>
      <c r="J390" s="140"/>
      <c r="K390" s="137"/>
      <c r="L390" s="138"/>
      <c r="M390" s="141"/>
      <c r="N390" s="140"/>
      <c r="O390" s="137"/>
      <c r="P390" s="138"/>
      <c r="Q390" s="137"/>
      <c r="R390" s="138"/>
    </row>
    <row r="391" spans="1:18" x14ac:dyDescent="0.25">
      <c r="A391" s="134">
        <v>11.0101</v>
      </c>
      <c r="B391" s="135" t="s">
        <v>296</v>
      </c>
      <c r="C391" s="134" t="s">
        <v>483</v>
      </c>
      <c r="D391" s="134"/>
      <c r="E391" s="134"/>
      <c r="F391" s="136" t="s">
        <v>137</v>
      </c>
      <c r="G391" s="137" t="s">
        <v>139</v>
      </c>
      <c r="H391" s="138">
        <v>13</v>
      </c>
      <c r="I391" s="139"/>
      <c r="J391" s="140"/>
      <c r="K391" s="137"/>
      <c r="L391" s="138"/>
      <c r="M391" s="141"/>
      <c r="N391" s="140"/>
      <c r="O391" s="137"/>
      <c r="P391" s="138"/>
      <c r="Q391" s="137"/>
      <c r="R391" s="138"/>
    </row>
    <row r="392" spans="1:18" x14ac:dyDescent="0.25">
      <c r="A392" s="134">
        <v>11.0101</v>
      </c>
      <c r="B392" s="135" t="s">
        <v>297</v>
      </c>
      <c r="C392" s="134" t="s">
        <v>484</v>
      </c>
      <c r="D392" s="134"/>
      <c r="E392" s="134" t="s">
        <v>137</v>
      </c>
      <c r="F392" s="136"/>
      <c r="G392" s="137"/>
      <c r="H392" s="138">
        <v>9</v>
      </c>
      <c r="I392" s="139"/>
      <c r="J392" s="140"/>
      <c r="K392" s="137"/>
      <c r="L392" s="138"/>
      <c r="M392" s="141"/>
      <c r="N392" s="140"/>
      <c r="O392" s="137"/>
      <c r="P392" s="138"/>
      <c r="Q392" s="137"/>
      <c r="R392" s="138"/>
    </row>
    <row r="393" spans="1:18" x14ac:dyDescent="0.25">
      <c r="A393" s="134">
        <v>11.0101</v>
      </c>
      <c r="B393" s="135" t="s">
        <v>297</v>
      </c>
      <c r="C393" s="134" t="s">
        <v>484</v>
      </c>
      <c r="D393" s="134"/>
      <c r="E393" s="134"/>
      <c r="F393" s="136" t="s">
        <v>137</v>
      </c>
      <c r="G393" s="137" t="s">
        <v>139</v>
      </c>
      <c r="H393" s="138">
        <v>16</v>
      </c>
      <c r="I393" s="139"/>
      <c r="J393" s="140"/>
      <c r="K393" s="137"/>
      <c r="L393" s="138"/>
      <c r="M393" s="141"/>
      <c r="N393" s="140"/>
      <c r="O393" s="137"/>
      <c r="P393" s="138"/>
      <c r="Q393" s="137"/>
      <c r="R393" s="138"/>
    </row>
    <row r="394" spans="1:18" x14ac:dyDescent="0.25">
      <c r="A394" s="134">
        <v>11.0101</v>
      </c>
      <c r="B394" s="135" t="s">
        <v>297</v>
      </c>
      <c r="C394" s="134" t="s">
        <v>484</v>
      </c>
      <c r="D394" s="134"/>
      <c r="E394" s="134"/>
      <c r="F394" s="136" t="s">
        <v>137</v>
      </c>
      <c r="G394" s="137" t="s">
        <v>139</v>
      </c>
      <c r="H394" s="138">
        <v>14</v>
      </c>
      <c r="I394" s="139"/>
      <c r="J394" s="140"/>
      <c r="K394" s="137"/>
      <c r="L394" s="138"/>
      <c r="M394" s="141"/>
      <c r="N394" s="140"/>
      <c r="O394" s="137"/>
      <c r="P394" s="138"/>
      <c r="Q394" s="137"/>
      <c r="R394" s="138"/>
    </row>
    <row r="395" spans="1:18" x14ac:dyDescent="0.25">
      <c r="A395" s="134">
        <v>11.0101</v>
      </c>
      <c r="B395" s="135" t="s">
        <v>298</v>
      </c>
      <c r="C395" s="134" t="s">
        <v>485</v>
      </c>
      <c r="D395" s="134"/>
      <c r="E395" s="134"/>
      <c r="F395" s="136" t="s">
        <v>137</v>
      </c>
      <c r="G395" s="137" t="s">
        <v>139</v>
      </c>
      <c r="H395" s="138">
        <v>17</v>
      </c>
      <c r="I395" s="139"/>
      <c r="J395" s="140"/>
      <c r="K395" s="137"/>
      <c r="L395" s="138"/>
      <c r="M395" s="141"/>
      <c r="N395" s="140"/>
      <c r="O395" s="137"/>
      <c r="P395" s="138"/>
      <c r="Q395" s="137"/>
      <c r="R395" s="138"/>
    </row>
    <row r="396" spans="1:18" x14ac:dyDescent="0.25">
      <c r="A396" s="134">
        <v>11.0101</v>
      </c>
      <c r="B396" s="135" t="s">
        <v>299</v>
      </c>
      <c r="C396" s="134" t="s">
        <v>486</v>
      </c>
      <c r="D396" s="134"/>
      <c r="E396" s="134" t="s">
        <v>137</v>
      </c>
      <c r="F396" s="136"/>
      <c r="G396" s="137"/>
      <c r="H396" s="138">
        <v>3</v>
      </c>
      <c r="I396" s="139"/>
      <c r="J396" s="140"/>
      <c r="K396" s="137"/>
      <c r="L396" s="138"/>
      <c r="M396" s="141"/>
      <c r="N396" s="140"/>
      <c r="O396" s="137"/>
      <c r="P396" s="138"/>
      <c r="Q396" s="137"/>
      <c r="R396" s="138"/>
    </row>
    <row r="397" spans="1:18" x14ac:dyDescent="0.25">
      <c r="A397" s="134">
        <v>11.0101</v>
      </c>
      <c r="B397" s="135" t="s">
        <v>299</v>
      </c>
      <c r="C397" s="134" t="s">
        <v>486</v>
      </c>
      <c r="D397" s="134"/>
      <c r="E397" s="134"/>
      <c r="F397" s="136" t="s">
        <v>137</v>
      </c>
      <c r="G397" s="137" t="s">
        <v>139</v>
      </c>
      <c r="H397" s="138">
        <v>14</v>
      </c>
      <c r="I397" s="139"/>
      <c r="J397" s="140"/>
      <c r="K397" s="137"/>
      <c r="L397" s="138"/>
      <c r="M397" s="141"/>
      <c r="N397" s="140"/>
      <c r="O397" s="137"/>
      <c r="P397" s="138"/>
      <c r="Q397" s="137"/>
      <c r="R397" s="138"/>
    </row>
    <row r="398" spans="1:18" x14ac:dyDescent="0.25">
      <c r="A398" s="134">
        <v>11.0101</v>
      </c>
      <c r="B398" s="135" t="s">
        <v>300</v>
      </c>
      <c r="C398" s="134" t="s">
        <v>487</v>
      </c>
      <c r="D398" s="134"/>
      <c r="E398" s="134"/>
      <c r="F398" s="136" t="s">
        <v>137</v>
      </c>
      <c r="G398" s="137" t="s">
        <v>139</v>
      </c>
      <c r="H398" s="138">
        <v>14</v>
      </c>
      <c r="I398" s="139"/>
      <c r="J398" s="140"/>
      <c r="K398" s="137"/>
      <c r="L398" s="138"/>
      <c r="M398" s="141"/>
      <c r="N398" s="140"/>
      <c r="O398" s="137"/>
      <c r="P398" s="138"/>
      <c r="Q398" s="137"/>
      <c r="R398" s="138"/>
    </row>
    <row r="399" spans="1:18" x14ac:dyDescent="0.25">
      <c r="A399" s="134">
        <v>11.0101</v>
      </c>
      <c r="B399" s="135" t="s">
        <v>301</v>
      </c>
      <c r="C399" s="134" t="s">
        <v>488</v>
      </c>
      <c r="D399" s="134"/>
      <c r="E399" s="134"/>
      <c r="F399" s="136" t="s">
        <v>137</v>
      </c>
      <c r="G399" s="137" t="s">
        <v>139</v>
      </c>
      <c r="H399" s="138">
        <v>14</v>
      </c>
      <c r="I399" s="139"/>
      <c r="J399" s="140"/>
      <c r="K399" s="137"/>
      <c r="L399" s="138"/>
      <c r="M399" s="141"/>
      <c r="N399" s="140"/>
      <c r="O399" s="137"/>
      <c r="P399" s="138"/>
      <c r="Q399" s="137"/>
      <c r="R399" s="138"/>
    </row>
    <row r="400" spans="1:18" x14ac:dyDescent="0.25">
      <c r="A400" s="134">
        <v>11.0101</v>
      </c>
      <c r="B400" s="135" t="s">
        <v>302</v>
      </c>
      <c r="C400" s="134" t="s">
        <v>489</v>
      </c>
      <c r="D400" s="134"/>
      <c r="E400" s="134"/>
      <c r="F400" s="136" t="s">
        <v>137</v>
      </c>
      <c r="G400" s="137" t="s">
        <v>139</v>
      </c>
      <c r="H400" s="138">
        <v>12</v>
      </c>
      <c r="I400" s="139"/>
      <c r="J400" s="140"/>
      <c r="K400" s="137"/>
      <c r="L400" s="138"/>
      <c r="M400" s="141"/>
      <c r="N400" s="140"/>
      <c r="O400" s="137"/>
      <c r="P400" s="138"/>
      <c r="Q400" s="137"/>
      <c r="R400" s="138"/>
    </row>
    <row r="401" spans="1:18" x14ac:dyDescent="0.25">
      <c r="A401" s="134">
        <v>11.0101</v>
      </c>
      <c r="B401" s="135" t="s">
        <v>303</v>
      </c>
      <c r="C401" s="134" t="s">
        <v>490</v>
      </c>
      <c r="D401" s="134"/>
      <c r="E401" s="134"/>
      <c r="F401" s="136" t="s">
        <v>137</v>
      </c>
      <c r="G401" s="137" t="s">
        <v>139</v>
      </c>
      <c r="H401" s="138">
        <v>9</v>
      </c>
      <c r="I401" s="139"/>
      <c r="J401" s="140"/>
      <c r="K401" s="137"/>
      <c r="L401" s="138"/>
      <c r="M401" s="141"/>
      <c r="N401" s="140"/>
      <c r="O401" s="137"/>
      <c r="P401" s="138"/>
      <c r="Q401" s="137"/>
      <c r="R401" s="138"/>
    </row>
    <row r="402" spans="1:18" x14ac:dyDescent="0.25">
      <c r="A402" s="134">
        <v>11.0101</v>
      </c>
      <c r="B402" s="135" t="s">
        <v>304</v>
      </c>
      <c r="C402" s="134" t="s">
        <v>491</v>
      </c>
      <c r="D402" s="134"/>
      <c r="E402" s="134"/>
      <c r="F402" s="136" t="s">
        <v>137</v>
      </c>
      <c r="G402" s="137" t="s">
        <v>139</v>
      </c>
      <c r="H402" s="138">
        <v>11</v>
      </c>
      <c r="I402" s="139"/>
      <c r="J402" s="140"/>
      <c r="K402" s="137"/>
      <c r="L402" s="138"/>
      <c r="M402" s="141"/>
      <c r="N402" s="140"/>
      <c r="O402" s="137"/>
      <c r="P402" s="138"/>
      <c r="Q402" s="137"/>
      <c r="R402" s="138"/>
    </row>
    <row r="403" spans="1:18" x14ac:dyDescent="0.25">
      <c r="A403" s="134">
        <v>11.0101</v>
      </c>
      <c r="B403" s="135" t="s">
        <v>305</v>
      </c>
      <c r="C403" s="134" t="s">
        <v>492</v>
      </c>
      <c r="D403" s="134"/>
      <c r="E403" s="134"/>
      <c r="F403" s="136" t="s">
        <v>137</v>
      </c>
      <c r="G403" s="137" t="s">
        <v>139</v>
      </c>
      <c r="H403" s="138">
        <v>9</v>
      </c>
      <c r="I403" s="139"/>
      <c r="J403" s="140"/>
      <c r="K403" s="137"/>
      <c r="L403" s="138"/>
      <c r="M403" s="141"/>
      <c r="N403" s="140"/>
      <c r="O403" s="137"/>
      <c r="P403" s="138"/>
      <c r="Q403" s="137"/>
      <c r="R403" s="138"/>
    </row>
    <row r="404" spans="1:18" x14ac:dyDescent="0.25">
      <c r="A404" s="134">
        <v>11.0101</v>
      </c>
      <c r="B404" s="135" t="s">
        <v>306</v>
      </c>
      <c r="C404" s="134" t="s">
        <v>493</v>
      </c>
      <c r="D404" s="134"/>
      <c r="E404" s="134"/>
      <c r="F404" s="136" t="s">
        <v>137</v>
      </c>
      <c r="G404" s="137" t="s">
        <v>139</v>
      </c>
      <c r="H404" s="138">
        <v>11</v>
      </c>
      <c r="I404" s="139"/>
      <c r="J404" s="140"/>
      <c r="K404" s="137"/>
      <c r="L404" s="138"/>
      <c r="M404" s="141"/>
      <c r="N404" s="140"/>
      <c r="O404" s="137"/>
      <c r="P404" s="138"/>
      <c r="Q404" s="137"/>
      <c r="R404" s="138"/>
    </row>
    <row r="405" spans="1:18" x14ac:dyDescent="0.25">
      <c r="A405" s="134">
        <v>11.0101</v>
      </c>
      <c r="B405" s="135" t="s">
        <v>307</v>
      </c>
      <c r="C405" s="134" t="s">
        <v>494</v>
      </c>
      <c r="D405" s="134"/>
      <c r="E405" s="134"/>
      <c r="F405" s="136" t="s">
        <v>137</v>
      </c>
      <c r="G405" s="137" t="s">
        <v>139</v>
      </c>
      <c r="H405" s="138">
        <v>9</v>
      </c>
      <c r="I405" s="139"/>
      <c r="J405" s="140"/>
      <c r="K405" s="137"/>
      <c r="L405" s="138"/>
      <c r="M405" s="141"/>
      <c r="N405" s="140"/>
      <c r="O405" s="137"/>
      <c r="P405" s="138"/>
      <c r="Q405" s="137"/>
      <c r="R405" s="138"/>
    </row>
    <row r="406" spans="1:18" x14ac:dyDescent="0.25">
      <c r="A406" s="134">
        <v>11.0101</v>
      </c>
      <c r="B406" s="135" t="s">
        <v>308</v>
      </c>
      <c r="C406" s="134" t="s">
        <v>495</v>
      </c>
      <c r="D406" s="134"/>
      <c r="E406" s="134"/>
      <c r="F406" s="136" t="s">
        <v>137</v>
      </c>
      <c r="G406" s="137" t="s">
        <v>139</v>
      </c>
      <c r="H406" s="138">
        <v>12</v>
      </c>
      <c r="I406" s="139"/>
      <c r="J406" s="140"/>
      <c r="K406" s="137"/>
      <c r="L406" s="138"/>
      <c r="M406" s="141"/>
      <c r="N406" s="140"/>
      <c r="O406" s="137"/>
      <c r="P406" s="138"/>
      <c r="Q406" s="137"/>
      <c r="R406" s="138"/>
    </row>
    <row r="407" spans="1:18" x14ac:dyDescent="0.25">
      <c r="A407" s="134">
        <v>11.0101</v>
      </c>
      <c r="B407" s="135" t="s">
        <v>309</v>
      </c>
      <c r="C407" s="134" t="s">
        <v>496</v>
      </c>
      <c r="D407" s="134"/>
      <c r="E407" s="134"/>
      <c r="F407" s="136" t="s">
        <v>137</v>
      </c>
      <c r="G407" s="137" t="s">
        <v>139</v>
      </c>
      <c r="H407" s="138">
        <v>7</v>
      </c>
      <c r="I407" s="139"/>
      <c r="J407" s="140"/>
      <c r="K407" s="137"/>
      <c r="L407" s="138"/>
      <c r="M407" s="141"/>
      <c r="N407" s="140"/>
      <c r="O407" s="137"/>
      <c r="P407" s="138"/>
      <c r="Q407" s="137"/>
      <c r="R407" s="138"/>
    </row>
    <row r="408" spans="1:18" x14ac:dyDescent="0.25">
      <c r="A408" s="134">
        <v>48.0501</v>
      </c>
      <c r="B408" s="135" t="s">
        <v>310</v>
      </c>
      <c r="C408" s="134" t="s">
        <v>497</v>
      </c>
      <c r="D408" s="134"/>
      <c r="E408" s="134"/>
      <c r="F408" s="136" t="s">
        <v>137</v>
      </c>
      <c r="G408" s="137" t="s">
        <v>139</v>
      </c>
      <c r="H408" s="138">
        <v>9</v>
      </c>
      <c r="I408" s="139"/>
      <c r="J408" s="140"/>
      <c r="K408" s="137"/>
      <c r="L408" s="138"/>
      <c r="M408" s="141"/>
      <c r="N408" s="140"/>
      <c r="O408" s="137"/>
      <c r="P408" s="138"/>
      <c r="Q408" s="137"/>
      <c r="R408" s="138"/>
    </row>
    <row r="409" spans="1:18" x14ac:dyDescent="0.25">
      <c r="A409" s="134">
        <v>48.0501</v>
      </c>
      <c r="B409" s="135" t="s">
        <v>311</v>
      </c>
      <c r="C409" s="134" t="s">
        <v>498</v>
      </c>
      <c r="D409" s="134"/>
      <c r="E409" s="134"/>
      <c r="F409" s="136" t="s">
        <v>137</v>
      </c>
      <c r="G409" s="137" t="s">
        <v>139</v>
      </c>
      <c r="H409" s="138">
        <v>9</v>
      </c>
      <c r="I409" s="139"/>
      <c r="J409" s="140"/>
      <c r="K409" s="137"/>
      <c r="L409" s="138"/>
      <c r="M409" s="141"/>
      <c r="N409" s="140"/>
      <c r="O409" s="137"/>
      <c r="P409" s="138"/>
      <c r="Q409" s="137"/>
      <c r="R409" s="138"/>
    </row>
    <row r="410" spans="1:18" x14ac:dyDescent="0.25">
      <c r="A410" s="134">
        <v>48.0501</v>
      </c>
      <c r="B410" s="135" t="s">
        <v>312</v>
      </c>
      <c r="C410" s="134" t="s">
        <v>499</v>
      </c>
      <c r="D410" s="134"/>
      <c r="E410" s="134"/>
      <c r="F410" s="136" t="s">
        <v>137</v>
      </c>
      <c r="G410" s="137" t="s">
        <v>139</v>
      </c>
      <c r="H410" s="138">
        <v>9</v>
      </c>
      <c r="I410" s="139"/>
      <c r="J410" s="140"/>
      <c r="K410" s="137"/>
      <c r="L410" s="138"/>
      <c r="M410" s="141"/>
      <c r="N410" s="140"/>
      <c r="O410" s="137"/>
      <c r="P410" s="138"/>
      <c r="Q410" s="137"/>
      <c r="R410" s="138"/>
    </row>
    <row r="411" spans="1:18" x14ac:dyDescent="0.25">
      <c r="A411" s="134">
        <v>48.0501</v>
      </c>
      <c r="B411" s="135" t="s">
        <v>313</v>
      </c>
      <c r="C411" s="134" t="s">
        <v>500</v>
      </c>
      <c r="D411" s="134"/>
      <c r="E411" s="134"/>
      <c r="F411" s="136" t="s">
        <v>137</v>
      </c>
      <c r="G411" s="137" t="s">
        <v>139</v>
      </c>
      <c r="H411" s="138">
        <v>9</v>
      </c>
      <c r="I411" s="139"/>
      <c r="J411" s="140"/>
      <c r="K411" s="137"/>
      <c r="L411" s="138"/>
      <c r="M411" s="141"/>
      <c r="N411" s="140"/>
      <c r="O411" s="137"/>
      <c r="P411" s="138"/>
      <c r="Q411" s="137"/>
      <c r="R411" s="138"/>
    </row>
    <row r="412" spans="1:18" x14ac:dyDescent="0.25">
      <c r="A412" s="134">
        <v>48.0501</v>
      </c>
      <c r="B412" s="135" t="s">
        <v>314</v>
      </c>
      <c r="C412" s="134" t="s">
        <v>501</v>
      </c>
      <c r="D412" s="134"/>
      <c r="E412" s="134"/>
      <c r="F412" s="136" t="s">
        <v>137</v>
      </c>
      <c r="G412" s="137" t="s">
        <v>139</v>
      </c>
      <c r="H412" s="138">
        <v>8</v>
      </c>
      <c r="I412" s="139"/>
      <c r="J412" s="140"/>
      <c r="K412" s="137"/>
      <c r="L412" s="138"/>
      <c r="M412" s="141"/>
      <c r="N412" s="140"/>
      <c r="O412" s="137"/>
      <c r="P412" s="138"/>
      <c r="Q412" s="137"/>
      <c r="R412" s="138"/>
    </row>
    <row r="413" spans="1:18" x14ac:dyDescent="0.25">
      <c r="A413" s="134">
        <v>48.0501</v>
      </c>
      <c r="B413" s="135" t="s">
        <v>315</v>
      </c>
      <c r="C413" s="134" t="s">
        <v>502</v>
      </c>
      <c r="D413" s="134"/>
      <c r="E413" s="134"/>
      <c r="F413" s="136" t="s">
        <v>137</v>
      </c>
      <c r="G413" s="137" t="s">
        <v>139</v>
      </c>
      <c r="H413" s="138">
        <v>8</v>
      </c>
      <c r="I413" s="139"/>
      <c r="J413" s="140"/>
      <c r="K413" s="137"/>
      <c r="L413" s="138"/>
      <c r="M413" s="141"/>
      <c r="N413" s="140"/>
      <c r="O413" s="137"/>
      <c r="P413" s="138"/>
      <c r="Q413" s="137"/>
      <c r="R413" s="138"/>
    </row>
    <row r="414" spans="1:18" x14ac:dyDescent="0.25">
      <c r="A414" s="134">
        <v>24.010100000000001</v>
      </c>
      <c r="B414" s="135" t="s">
        <v>316</v>
      </c>
      <c r="C414" s="134" t="s">
        <v>503</v>
      </c>
      <c r="D414" s="134"/>
      <c r="E414" s="134"/>
      <c r="F414" s="136" t="s">
        <v>137</v>
      </c>
      <c r="G414" s="137" t="s">
        <v>146</v>
      </c>
      <c r="H414" s="138">
        <v>10</v>
      </c>
      <c r="I414" s="139"/>
      <c r="J414" s="140"/>
      <c r="K414" s="137"/>
      <c r="L414" s="138"/>
      <c r="M414" s="141"/>
      <c r="N414" s="140"/>
      <c r="O414" s="137"/>
      <c r="P414" s="138"/>
      <c r="Q414" s="137"/>
      <c r="R414" s="138"/>
    </row>
    <row r="415" spans="1:18" x14ac:dyDescent="0.25">
      <c r="A415" s="134">
        <v>24.010100000000001</v>
      </c>
      <c r="B415" s="135" t="s">
        <v>317</v>
      </c>
      <c r="C415" s="134" t="s">
        <v>504</v>
      </c>
      <c r="D415" s="134"/>
      <c r="E415" s="134"/>
      <c r="F415" s="136" t="s">
        <v>137</v>
      </c>
      <c r="G415" s="137" t="s">
        <v>162</v>
      </c>
      <c r="H415" s="138">
        <v>1</v>
      </c>
      <c r="I415" s="139"/>
      <c r="J415" s="140"/>
      <c r="K415" s="137"/>
      <c r="L415" s="138"/>
      <c r="M415" s="141"/>
      <c r="N415" s="140"/>
      <c r="O415" s="137"/>
      <c r="P415" s="138"/>
      <c r="Q415" s="137"/>
      <c r="R415" s="138"/>
    </row>
    <row r="416" spans="1:18" x14ac:dyDescent="0.25">
      <c r="A416" s="134">
        <v>24.010100000000001</v>
      </c>
      <c r="B416" s="135" t="s">
        <v>317</v>
      </c>
      <c r="C416" s="134" t="s">
        <v>504</v>
      </c>
      <c r="D416" s="134" t="s">
        <v>137</v>
      </c>
      <c r="E416" s="134"/>
      <c r="F416" s="136"/>
      <c r="G416" s="137" t="s">
        <v>238</v>
      </c>
      <c r="H416" s="138">
        <v>1</v>
      </c>
      <c r="I416" s="139"/>
      <c r="J416" s="140"/>
      <c r="K416" s="137"/>
      <c r="L416" s="138"/>
      <c r="M416" s="141"/>
      <c r="N416" s="140"/>
      <c r="O416" s="137"/>
      <c r="P416" s="138"/>
      <c r="Q416" s="137"/>
      <c r="R416" s="138"/>
    </row>
    <row r="417" spans="1:18" x14ac:dyDescent="0.25">
      <c r="A417" s="134">
        <v>24.010100000000001</v>
      </c>
      <c r="B417" s="135" t="s">
        <v>317</v>
      </c>
      <c r="C417" s="134" t="s">
        <v>504</v>
      </c>
      <c r="D417" s="134"/>
      <c r="E417" s="134"/>
      <c r="F417" s="136" t="s">
        <v>137</v>
      </c>
      <c r="G417" s="137" t="s">
        <v>318</v>
      </c>
      <c r="H417" s="138">
        <v>3</v>
      </c>
      <c r="I417" s="139"/>
      <c r="J417" s="140"/>
      <c r="K417" s="137"/>
      <c r="L417" s="138"/>
      <c r="M417" s="141"/>
      <c r="N417" s="140"/>
      <c r="O417" s="137"/>
      <c r="P417" s="138"/>
      <c r="Q417" s="137"/>
      <c r="R417" s="138"/>
    </row>
    <row r="418" spans="1:18" x14ac:dyDescent="0.25">
      <c r="A418" s="134">
        <v>24.010100000000001</v>
      </c>
      <c r="B418" s="135" t="s">
        <v>317</v>
      </c>
      <c r="C418" s="134" t="s">
        <v>504</v>
      </c>
      <c r="D418" s="134"/>
      <c r="E418" s="134"/>
      <c r="F418" s="136" t="s">
        <v>137</v>
      </c>
      <c r="G418" s="137" t="s">
        <v>319</v>
      </c>
      <c r="H418" s="138">
        <v>3</v>
      </c>
      <c r="I418" s="139"/>
      <c r="J418" s="140"/>
      <c r="K418" s="137"/>
      <c r="L418" s="138"/>
      <c r="M418" s="141"/>
      <c r="N418" s="140"/>
      <c r="O418" s="137"/>
      <c r="P418" s="138"/>
      <c r="Q418" s="137"/>
      <c r="R418" s="138"/>
    </row>
    <row r="419" spans="1:18" x14ac:dyDescent="0.25">
      <c r="A419" s="134">
        <v>24.010100000000001</v>
      </c>
      <c r="B419" s="135" t="s">
        <v>317</v>
      </c>
      <c r="C419" s="134" t="s">
        <v>504</v>
      </c>
      <c r="D419" s="134"/>
      <c r="E419" s="134"/>
      <c r="F419" s="136" t="s">
        <v>137</v>
      </c>
      <c r="G419" s="137" t="s">
        <v>249</v>
      </c>
      <c r="H419" s="138">
        <v>1</v>
      </c>
      <c r="I419" s="139"/>
      <c r="J419" s="140"/>
      <c r="K419" s="137"/>
      <c r="L419" s="138"/>
      <c r="M419" s="141"/>
      <c r="N419" s="140"/>
      <c r="O419" s="137"/>
      <c r="P419" s="138"/>
      <c r="Q419" s="137"/>
      <c r="R419" s="138"/>
    </row>
    <row r="420" spans="1:18" x14ac:dyDescent="0.25">
      <c r="A420" s="134">
        <v>24.010100000000001</v>
      </c>
      <c r="B420" s="135" t="s">
        <v>317</v>
      </c>
      <c r="C420" s="134" t="s">
        <v>504</v>
      </c>
      <c r="D420" s="134"/>
      <c r="E420" s="134"/>
      <c r="F420" s="136" t="s">
        <v>137</v>
      </c>
      <c r="G420" s="137" t="s">
        <v>177</v>
      </c>
      <c r="H420" s="138">
        <v>1</v>
      </c>
      <c r="I420" s="139"/>
      <c r="J420" s="140"/>
      <c r="K420" s="137"/>
      <c r="L420" s="138"/>
      <c r="M420" s="141"/>
      <c r="N420" s="140"/>
      <c r="O420" s="137"/>
      <c r="P420" s="138"/>
      <c r="Q420" s="137"/>
      <c r="R420" s="138"/>
    </row>
    <row r="421" spans="1:18" x14ac:dyDescent="0.25">
      <c r="A421" s="134">
        <v>24.010100000000001</v>
      </c>
      <c r="B421" s="135" t="s">
        <v>317</v>
      </c>
      <c r="C421" s="134" t="s">
        <v>504</v>
      </c>
      <c r="D421" s="134"/>
      <c r="E421" s="134" t="s">
        <v>137</v>
      </c>
      <c r="F421" s="136"/>
      <c r="G421" s="137"/>
      <c r="H421" s="138">
        <v>7</v>
      </c>
      <c r="I421" s="139"/>
      <c r="J421" s="140"/>
      <c r="K421" s="137"/>
      <c r="L421" s="138"/>
      <c r="M421" s="141"/>
      <c r="N421" s="140"/>
      <c r="O421" s="137"/>
      <c r="P421" s="138"/>
      <c r="Q421" s="137"/>
      <c r="R421" s="138"/>
    </row>
    <row r="422" spans="1:18" x14ac:dyDescent="0.25">
      <c r="A422" s="134">
        <v>24.010100000000001</v>
      </c>
      <c r="B422" s="135" t="s">
        <v>317</v>
      </c>
      <c r="C422" s="134" t="s">
        <v>504</v>
      </c>
      <c r="D422" s="134"/>
      <c r="E422" s="134" t="s">
        <v>137</v>
      </c>
      <c r="F422" s="136"/>
      <c r="G422" s="137"/>
      <c r="H422" s="138">
        <v>2</v>
      </c>
      <c r="I422" s="139"/>
      <c r="J422" s="140"/>
      <c r="K422" s="137"/>
      <c r="L422" s="138"/>
      <c r="M422" s="141"/>
      <c r="N422" s="140"/>
      <c r="O422" s="137"/>
      <c r="P422" s="138"/>
      <c r="Q422" s="137"/>
      <c r="R422" s="138"/>
    </row>
    <row r="423" spans="1:18" x14ac:dyDescent="0.25">
      <c r="A423" s="134">
        <v>24.010100000000001</v>
      </c>
      <c r="B423" s="135" t="s">
        <v>317</v>
      </c>
      <c r="C423" s="134" t="s">
        <v>504</v>
      </c>
      <c r="D423" s="134"/>
      <c r="E423" s="134"/>
      <c r="F423" s="136" t="s">
        <v>137</v>
      </c>
      <c r="G423" s="137" t="s">
        <v>159</v>
      </c>
      <c r="H423" s="138">
        <v>21</v>
      </c>
      <c r="I423" s="139"/>
      <c r="J423" s="140"/>
      <c r="K423" s="137"/>
      <c r="L423" s="138"/>
      <c r="M423" s="141"/>
      <c r="N423" s="140"/>
      <c r="O423" s="137"/>
      <c r="P423" s="138"/>
      <c r="Q423" s="137"/>
      <c r="R423" s="138"/>
    </row>
    <row r="424" spans="1:18" x14ac:dyDescent="0.25">
      <c r="A424" s="134">
        <v>24.010100000000001</v>
      </c>
      <c r="B424" s="135" t="s">
        <v>317</v>
      </c>
      <c r="C424" s="134" t="s">
        <v>504</v>
      </c>
      <c r="D424" s="134"/>
      <c r="E424" s="134"/>
      <c r="F424" s="136" t="s">
        <v>137</v>
      </c>
      <c r="G424" s="137" t="s">
        <v>159</v>
      </c>
      <c r="H424" s="138">
        <v>14</v>
      </c>
      <c r="I424" s="139"/>
      <c r="J424" s="140"/>
      <c r="K424" s="137"/>
      <c r="L424" s="138"/>
      <c r="M424" s="141"/>
      <c r="N424" s="140"/>
      <c r="O424" s="137"/>
      <c r="P424" s="138"/>
      <c r="Q424" s="137"/>
      <c r="R424" s="138"/>
    </row>
    <row r="425" spans="1:18" x14ac:dyDescent="0.25">
      <c r="A425" s="134">
        <v>24.010100000000001</v>
      </c>
      <c r="B425" s="135" t="s">
        <v>317</v>
      </c>
      <c r="C425" s="134" t="s">
        <v>504</v>
      </c>
      <c r="D425" s="134"/>
      <c r="E425" s="134"/>
      <c r="F425" s="136" t="s">
        <v>137</v>
      </c>
      <c r="G425" s="137" t="s">
        <v>159</v>
      </c>
      <c r="H425" s="138">
        <v>26</v>
      </c>
      <c r="I425" s="139"/>
      <c r="J425" s="140"/>
      <c r="K425" s="137"/>
      <c r="L425" s="138"/>
      <c r="M425" s="141"/>
      <c r="N425" s="140"/>
      <c r="O425" s="137"/>
      <c r="P425" s="138"/>
      <c r="Q425" s="137"/>
      <c r="R425" s="138"/>
    </row>
    <row r="426" spans="1:18" x14ac:dyDescent="0.25">
      <c r="A426" s="134">
        <v>24.010100000000001</v>
      </c>
      <c r="B426" s="135" t="s">
        <v>317</v>
      </c>
      <c r="C426" s="134" t="s">
        <v>504</v>
      </c>
      <c r="D426" s="134"/>
      <c r="E426" s="134"/>
      <c r="F426" s="136" t="s">
        <v>137</v>
      </c>
      <c r="G426" s="137" t="s">
        <v>159</v>
      </c>
      <c r="H426" s="138">
        <v>11</v>
      </c>
      <c r="I426" s="139"/>
      <c r="J426" s="140"/>
      <c r="K426" s="137"/>
      <c r="L426" s="138"/>
      <c r="M426" s="141"/>
      <c r="N426" s="140"/>
      <c r="O426" s="137"/>
      <c r="P426" s="138"/>
      <c r="Q426" s="137"/>
      <c r="R426" s="138"/>
    </row>
    <row r="427" spans="1:18" x14ac:dyDescent="0.25">
      <c r="A427" s="134">
        <v>24.010100000000001</v>
      </c>
      <c r="B427" s="135" t="s">
        <v>317</v>
      </c>
      <c r="C427" s="134" t="s">
        <v>504</v>
      </c>
      <c r="D427" s="134"/>
      <c r="E427" s="134"/>
      <c r="F427" s="136" t="s">
        <v>137</v>
      </c>
      <c r="G427" s="137" t="s">
        <v>159</v>
      </c>
      <c r="H427" s="138">
        <v>7</v>
      </c>
      <c r="I427" s="139"/>
      <c r="J427" s="140"/>
      <c r="K427" s="137"/>
      <c r="L427" s="138"/>
      <c r="M427" s="141"/>
      <c r="N427" s="140"/>
      <c r="O427" s="137"/>
      <c r="P427" s="138"/>
      <c r="Q427" s="137"/>
      <c r="R427" s="138"/>
    </row>
    <row r="428" spans="1:18" x14ac:dyDescent="0.25">
      <c r="A428" s="134">
        <v>24.010100000000001</v>
      </c>
      <c r="B428" s="135" t="s">
        <v>317</v>
      </c>
      <c r="C428" s="134" t="s">
        <v>504</v>
      </c>
      <c r="D428" s="134"/>
      <c r="E428" s="134"/>
      <c r="F428" s="136" t="s">
        <v>137</v>
      </c>
      <c r="G428" s="137" t="s">
        <v>320</v>
      </c>
      <c r="H428" s="138">
        <v>5</v>
      </c>
      <c r="I428" s="139"/>
      <c r="J428" s="140"/>
      <c r="K428" s="137"/>
      <c r="L428" s="138"/>
      <c r="M428" s="141"/>
      <c r="N428" s="140"/>
      <c r="O428" s="137"/>
      <c r="P428" s="138"/>
      <c r="Q428" s="137"/>
      <c r="R428" s="138"/>
    </row>
    <row r="429" spans="1:18" x14ac:dyDescent="0.25">
      <c r="A429" s="134">
        <v>24.010100000000001</v>
      </c>
      <c r="B429" s="135" t="s">
        <v>317</v>
      </c>
      <c r="C429" s="134" t="s">
        <v>504</v>
      </c>
      <c r="D429" s="134"/>
      <c r="E429" s="134"/>
      <c r="F429" s="136" t="s">
        <v>137</v>
      </c>
      <c r="G429" s="137" t="s">
        <v>320</v>
      </c>
      <c r="H429" s="138">
        <v>5</v>
      </c>
      <c r="I429" s="139"/>
      <c r="J429" s="140"/>
      <c r="K429" s="137"/>
      <c r="L429" s="138"/>
      <c r="M429" s="141"/>
      <c r="N429" s="140"/>
      <c r="O429" s="137"/>
      <c r="P429" s="138"/>
      <c r="Q429" s="137"/>
      <c r="R429" s="138"/>
    </row>
    <row r="430" spans="1:18" x14ac:dyDescent="0.25">
      <c r="A430" s="134">
        <v>24.010100000000001</v>
      </c>
      <c r="B430" s="135" t="s">
        <v>317</v>
      </c>
      <c r="C430" s="134" t="s">
        <v>504</v>
      </c>
      <c r="D430" s="134"/>
      <c r="E430" s="134"/>
      <c r="F430" s="136" t="s">
        <v>137</v>
      </c>
      <c r="G430" s="137" t="s">
        <v>162</v>
      </c>
      <c r="H430" s="138">
        <v>20</v>
      </c>
      <c r="I430" s="139"/>
      <c r="J430" s="140"/>
      <c r="K430" s="137"/>
      <c r="L430" s="138"/>
      <c r="M430" s="141"/>
      <c r="N430" s="140"/>
      <c r="O430" s="137"/>
      <c r="P430" s="138"/>
      <c r="Q430" s="137"/>
      <c r="R430" s="138"/>
    </row>
    <row r="431" spans="1:18" x14ac:dyDescent="0.25">
      <c r="A431" s="134">
        <v>24.010100000000001</v>
      </c>
      <c r="B431" s="135" t="s">
        <v>317</v>
      </c>
      <c r="C431" s="134" t="s">
        <v>504</v>
      </c>
      <c r="D431" s="134" t="s">
        <v>137</v>
      </c>
      <c r="E431" s="134"/>
      <c r="F431" s="136"/>
      <c r="G431" s="137" t="s">
        <v>238</v>
      </c>
      <c r="H431" s="138">
        <v>7</v>
      </c>
      <c r="I431" s="139"/>
      <c r="J431" s="140"/>
      <c r="K431" s="137"/>
      <c r="L431" s="138"/>
      <c r="M431" s="141"/>
      <c r="N431" s="140"/>
      <c r="O431" s="137"/>
      <c r="P431" s="138"/>
      <c r="Q431" s="137"/>
      <c r="R431" s="138"/>
    </row>
    <row r="432" spans="1:18" x14ac:dyDescent="0.25">
      <c r="A432" s="134">
        <v>24.010100000000001</v>
      </c>
      <c r="B432" s="135" t="s">
        <v>317</v>
      </c>
      <c r="C432" s="134" t="s">
        <v>504</v>
      </c>
      <c r="D432" s="134"/>
      <c r="E432" s="134"/>
      <c r="F432" s="136" t="s">
        <v>137</v>
      </c>
      <c r="G432" s="137" t="s">
        <v>162</v>
      </c>
      <c r="H432" s="138">
        <v>19</v>
      </c>
      <c r="I432" s="139"/>
      <c r="J432" s="140"/>
      <c r="K432" s="137"/>
      <c r="L432" s="138"/>
      <c r="M432" s="141"/>
      <c r="N432" s="140"/>
      <c r="O432" s="137"/>
      <c r="P432" s="138"/>
      <c r="Q432" s="137"/>
      <c r="R432" s="138"/>
    </row>
    <row r="433" spans="1:18" x14ac:dyDescent="0.25">
      <c r="A433" s="134">
        <v>24.010100000000001</v>
      </c>
      <c r="B433" s="135" t="s">
        <v>317</v>
      </c>
      <c r="C433" s="134" t="s">
        <v>504</v>
      </c>
      <c r="D433" s="134"/>
      <c r="E433" s="134"/>
      <c r="F433" s="136" t="s">
        <v>137</v>
      </c>
      <c r="G433" s="137" t="s">
        <v>321</v>
      </c>
      <c r="H433" s="138">
        <v>16</v>
      </c>
      <c r="I433" s="139"/>
      <c r="J433" s="140"/>
      <c r="K433" s="137"/>
      <c r="L433" s="138"/>
      <c r="M433" s="141"/>
      <c r="N433" s="140"/>
      <c r="O433" s="137"/>
      <c r="P433" s="138"/>
      <c r="Q433" s="137"/>
      <c r="R433" s="138"/>
    </row>
    <row r="434" spans="1:18" x14ac:dyDescent="0.25">
      <c r="A434" s="134">
        <v>24.010100000000001</v>
      </c>
      <c r="B434" s="135" t="s">
        <v>317</v>
      </c>
      <c r="C434" s="134" t="s">
        <v>504</v>
      </c>
      <c r="D434" s="134"/>
      <c r="E434" s="134"/>
      <c r="F434" s="136" t="s">
        <v>137</v>
      </c>
      <c r="G434" s="137" t="s">
        <v>321</v>
      </c>
      <c r="H434" s="138">
        <v>13</v>
      </c>
      <c r="I434" s="139"/>
      <c r="J434" s="140"/>
      <c r="K434" s="137"/>
      <c r="L434" s="138"/>
      <c r="M434" s="141"/>
      <c r="N434" s="140"/>
      <c r="O434" s="137"/>
      <c r="P434" s="138"/>
      <c r="Q434" s="137"/>
      <c r="R434" s="138"/>
    </row>
    <row r="435" spans="1:18" x14ac:dyDescent="0.25">
      <c r="A435" s="134">
        <v>24.010100000000001</v>
      </c>
      <c r="B435" s="135" t="s">
        <v>317</v>
      </c>
      <c r="C435" s="134" t="s">
        <v>504</v>
      </c>
      <c r="D435" s="134"/>
      <c r="E435" s="134"/>
      <c r="F435" s="136" t="s">
        <v>137</v>
      </c>
      <c r="G435" s="137" t="s">
        <v>321</v>
      </c>
      <c r="H435" s="138">
        <v>16</v>
      </c>
      <c r="I435" s="139"/>
      <c r="J435" s="140"/>
      <c r="K435" s="137"/>
      <c r="L435" s="138"/>
      <c r="M435" s="141"/>
      <c r="N435" s="140"/>
      <c r="O435" s="137"/>
      <c r="P435" s="138"/>
      <c r="Q435" s="137"/>
      <c r="R435" s="138"/>
    </row>
    <row r="436" spans="1:18" x14ac:dyDescent="0.25">
      <c r="A436" s="134">
        <v>24.010100000000001</v>
      </c>
      <c r="B436" s="135" t="s">
        <v>317</v>
      </c>
      <c r="C436" s="134" t="s">
        <v>504</v>
      </c>
      <c r="D436" s="134"/>
      <c r="E436" s="134"/>
      <c r="F436" s="136" t="s">
        <v>137</v>
      </c>
      <c r="G436" s="137" t="s">
        <v>318</v>
      </c>
      <c r="H436" s="138">
        <v>2</v>
      </c>
      <c r="I436" s="139"/>
      <c r="J436" s="140"/>
      <c r="K436" s="137"/>
      <c r="L436" s="138"/>
      <c r="M436" s="141"/>
      <c r="N436" s="140"/>
      <c r="O436" s="137"/>
      <c r="P436" s="138"/>
      <c r="Q436" s="137"/>
      <c r="R436" s="138"/>
    </row>
    <row r="437" spans="1:18" x14ac:dyDescent="0.25">
      <c r="A437" s="134">
        <v>24.010100000000001</v>
      </c>
      <c r="B437" s="135" t="s">
        <v>317</v>
      </c>
      <c r="C437" s="134" t="s">
        <v>504</v>
      </c>
      <c r="D437" s="134"/>
      <c r="E437" s="134"/>
      <c r="F437" s="136" t="s">
        <v>137</v>
      </c>
      <c r="G437" s="137" t="s">
        <v>224</v>
      </c>
      <c r="H437" s="138">
        <v>9</v>
      </c>
      <c r="I437" s="139"/>
      <c r="J437" s="140"/>
      <c r="K437" s="137"/>
      <c r="L437" s="138"/>
      <c r="M437" s="141"/>
      <c r="N437" s="140"/>
      <c r="O437" s="137"/>
      <c r="P437" s="138"/>
      <c r="Q437" s="137"/>
      <c r="R437" s="138"/>
    </row>
    <row r="438" spans="1:18" x14ac:dyDescent="0.25">
      <c r="A438" s="134">
        <v>24.010100000000001</v>
      </c>
      <c r="B438" s="135" t="s">
        <v>317</v>
      </c>
      <c r="C438" s="134" t="s">
        <v>504</v>
      </c>
      <c r="D438" s="134"/>
      <c r="E438" s="134"/>
      <c r="F438" s="136" t="s">
        <v>137</v>
      </c>
      <c r="G438" s="137" t="s">
        <v>319</v>
      </c>
      <c r="H438" s="138">
        <v>11</v>
      </c>
      <c r="I438" s="139"/>
      <c r="J438" s="140"/>
      <c r="K438" s="137"/>
      <c r="L438" s="138"/>
      <c r="M438" s="141"/>
      <c r="N438" s="140"/>
      <c r="O438" s="137"/>
      <c r="P438" s="138"/>
      <c r="Q438" s="137"/>
      <c r="R438" s="138"/>
    </row>
    <row r="439" spans="1:18" x14ac:dyDescent="0.25">
      <c r="A439" s="134">
        <v>24.010100000000001</v>
      </c>
      <c r="B439" s="135" t="s">
        <v>317</v>
      </c>
      <c r="C439" s="134" t="s">
        <v>504</v>
      </c>
      <c r="D439" s="134"/>
      <c r="E439" s="134"/>
      <c r="F439" s="136" t="s">
        <v>137</v>
      </c>
      <c r="G439" s="137" t="s">
        <v>240</v>
      </c>
      <c r="H439" s="138">
        <v>8</v>
      </c>
      <c r="I439" s="139"/>
      <c r="J439" s="140"/>
      <c r="K439" s="137"/>
      <c r="L439" s="138"/>
      <c r="M439" s="141"/>
      <c r="N439" s="140"/>
      <c r="O439" s="137"/>
      <c r="P439" s="138"/>
      <c r="Q439" s="137"/>
      <c r="R439" s="138"/>
    </row>
    <row r="440" spans="1:18" x14ac:dyDescent="0.25">
      <c r="A440" s="134">
        <v>24.010100000000001</v>
      </c>
      <c r="B440" s="135" t="s">
        <v>317</v>
      </c>
      <c r="C440" s="134" t="s">
        <v>504</v>
      </c>
      <c r="D440" s="134"/>
      <c r="E440" s="134"/>
      <c r="F440" s="136" t="s">
        <v>137</v>
      </c>
      <c r="G440" s="137" t="s">
        <v>163</v>
      </c>
      <c r="H440" s="138">
        <v>23</v>
      </c>
      <c r="I440" s="139"/>
      <c r="J440" s="140"/>
      <c r="K440" s="137"/>
      <c r="L440" s="138"/>
      <c r="M440" s="141"/>
      <c r="N440" s="140"/>
      <c r="O440" s="137"/>
      <c r="P440" s="138"/>
      <c r="Q440" s="137"/>
      <c r="R440" s="138"/>
    </row>
    <row r="441" spans="1:18" x14ac:dyDescent="0.25">
      <c r="A441" s="134">
        <v>24.010100000000001</v>
      </c>
      <c r="B441" s="135" t="s">
        <v>317</v>
      </c>
      <c r="C441" s="134" t="s">
        <v>504</v>
      </c>
      <c r="D441" s="134"/>
      <c r="E441" s="134"/>
      <c r="F441" s="136" t="s">
        <v>137</v>
      </c>
      <c r="G441" s="137" t="s">
        <v>241</v>
      </c>
      <c r="H441" s="138">
        <v>16</v>
      </c>
      <c r="I441" s="139"/>
      <c r="J441" s="140"/>
      <c r="K441" s="137"/>
      <c r="L441" s="138"/>
      <c r="M441" s="141"/>
      <c r="N441" s="140"/>
      <c r="O441" s="137"/>
      <c r="P441" s="138"/>
      <c r="Q441" s="137"/>
      <c r="R441" s="138"/>
    </row>
    <row r="442" spans="1:18" x14ac:dyDescent="0.25">
      <c r="A442" s="134">
        <v>24.010100000000001</v>
      </c>
      <c r="B442" s="135" t="s">
        <v>317</v>
      </c>
      <c r="C442" s="134" t="s">
        <v>504</v>
      </c>
      <c r="D442" s="134"/>
      <c r="E442" s="134"/>
      <c r="F442" s="136" t="s">
        <v>137</v>
      </c>
      <c r="G442" s="137" t="s">
        <v>242</v>
      </c>
      <c r="H442" s="138">
        <v>5</v>
      </c>
      <c r="I442" s="139"/>
      <c r="J442" s="140"/>
      <c r="K442" s="137"/>
      <c r="L442" s="138"/>
      <c r="M442" s="141"/>
      <c r="N442" s="140"/>
      <c r="O442" s="137"/>
      <c r="P442" s="138"/>
      <c r="Q442" s="137"/>
      <c r="R442" s="138"/>
    </row>
    <row r="443" spans="1:18" x14ac:dyDescent="0.25">
      <c r="A443" s="134">
        <v>24.010100000000001</v>
      </c>
      <c r="B443" s="135" t="s">
        <v>317</v>
      </c>
      <c r="C443" s="134" t="s">
        <v>504</v>
      </c>
      <c r="D443" s="134"/>
      <c r="E443" s="134"/>
      <c r="F443" s="136" t="s">
        <v>137</v>
      </c>
      <c r="G443" s="137" t="s">
        <v>180</v>
      </c>
      <c r="H443" s="138">
        <v>5</v>
      </c>
      <c r="I443" s="139"/>
      <c r="J443" s="140"/>
      <c r="K443" s="137"/>
      <c r="L443" s="138"/>
      <c r="M443" s="141"/>
      <c r="N443" s="140"/>
      <c r="O443" s="137"/>
      <c r="P443" s="138"/>
      <c r="Q443" s="137"/>
      <c r="R443" s="138"/>
    </row>
    <row r="444" spans="1:18" x14ac:dyDescent="0.25">
      <c r="A444" s="134">
        <v>24.010100000000001</v>
      </c>
      <c r="B444" s="135" t="s">
        <v>317</v>
      </c>
      <c r="C444" s="134" t="s">
        <v>504</v>
      </c>
      <c r="D444" s="134"/>
      <c r="E444" s="134"/>
      <c r="F444" s="136" t="s">
        <v>137</v>
      </c>
      <c r="G444" s="137" t="s">
        <v>249</v>
      </c>
      <c r="H444" s="138">
        <v>20</v>
      </c>
      <c r="I444" s="139"/>
      <c r="J444" s="140"/>
      <c r="K444" s="137"/>
      <c r="L444" s="138"/>
      <c r="M444" s="141"/>
      <c r="N444" s="140"/>
      <c r="O444" s="137"/>
      <c r="P444" s="138"/>
      <c r="Q444" s="137"/>
      <c r="R444" s="138"/>
    </row>
    <row r="445" spans="1:18" x14ac:dyDescent="0.25">
      <c r="A445" s="134">
        <v>24.010100000000001</v>
      </c>
      <c r="B445" s="135" t="s">
        <v>317</v>
      </c>
      <c r="C445" s="134" t="s">
        <v>504</v>
      </c>
      <c r="D445" s="134"/>
      <c r="E445" s="134"/>
      <c r="F445" s="136" t="s">
        <v>137</v>
      </c>
      <c r="G445" s="137" t="s">
        <v>249</v>
      </c>
      <c r="H445" s="138">
        <v>24</v>
      </c>
      <c r="I445" s="139"/>
      <c r="J445" s="140"/>
      <c r="K445" s="137"/>
      <c r="L445" s="138"/>
      <c r="M445" s="141"/>
      <c r="N445" s="140"/>
      <c r="O445" s="137"/>
      <c r="P445" s="138"/>
      <c r="Q445" s="137"/>
      <c r="R445" s="138"/>
    </row>
    <row r="446" spans="1:18" x14ac:dyDescent="0.25">
      <c r="A446" s="134">
        <v>24.010100000000001</v>
      </c>
      <c r="B446" s="135" t="s">
        <v>317</v>
      </c>
      <c r="C446" s="134" t="s">
        <v>504</v>
      </c>
      <c r="D446" s="134"/>
      <c r="E446" s="134"/>
      <c r="F446" s="136" t="s">
        <v>137</v>
      </c>
      <c r="G446" s="137" t="s">
        <v>322</v>
      </c>
      <c r="H446" s="138">
        <v>18</v>
      </c>
      <c r="I446" s="139"/>
      <c r="J446" s="140"/>
      <c r="K446" s="137"/>
      <c r="L446" s="138"/>
      <c r="M446" s="141"/>
      <c r="N446" s="140"/>
      <c r="O446" s="137"/>
      <c r="P446" s="138"/>
      <c r="Q446" s="137"/>
      <c r="R446" s="138"/>
    </row>
    <row r="447" spans="1:18" x14ac:dyDescent="0.25">
      <c r="A447" s="134">
        <v>24.010100000000001</v>
      </c>
      <c r="B447" s="135" t="s">
        <v>317</v>
      </c>
      <c r="C447" s="134" t="s">
        <v>504</v>
      </c>
      <c r="D447" s="134"/>
      <c r="E447" s="134"/>
      <c r="F447" s="136" t="s">
        <v>137</v>
      </c>
      <c r="G447" s="137" t="s">
        <v>245</v>
      </c>
      <c r="H447" s="138">
        <v>20</v>
      </c>
      <c r="I447" s="139"/>
      <c r="J447" s="140"/>
      <c r="K447" s="137"/>
      <c r="L447" s="138"/>
      <c r="M447" s="141"/>
      <c r="N447" s="140"/>
      <c r="O447" s="137"/>
      <c r="P447" s="138"/>
      <c r="Q447" s="137"/>
      <c r="R447" s="138"/>
    </row>
    <row r="448" spans="1:18" x14ac:dyDescent="0.25">
      <c r="A448" s="134">
        <v>24.010100000000001</v>
      </c>
      <c r="B448" s="135" t="s">
        <v>317</v>
      </c>
      <c r="C448" s="134" t="s">
        <v>504</v>
      </c>
      <c r="D448" s="134"/>
      <c r="E448" s="134"/>
      <c r="F448" s="136" t="s">
        <v>137</v>
      </c>
      <c r="G448" s="137" t="s">
        <v>177</v>
      </c>
      <c r="H448" s="138">
        <v>11</v>
      </c>
      <c r="I448" s="139"/>
      <c r="J448" s="140"/>
      <c r="K448" s="137"/>
      <c r="L448" s="138"/>
      <c r="M448" s="141"/>
      <c r="N448" s="140"/>
      <c r="O448" s="137"/>
      <c r="P448" s="138"/>
      <c r="Q448" s="137"/>
      <c r="R448" s="138"/>
    </row>
    <row r="449" spans="1:18" x14ac:dyDescent="0.25">
      <c r="A449" s="134">
        <v>24.010100000000001</v>
      </c>
      <c r="B449" s="135" t="s">
        <v>317</v>
      </c>
      <c r="C449" s="134" t="s">
        <v>504</v>
      </c>
      <c r="D449" s="134"/>
      <c r="E449" s="134"/>
      <c r="F449" s="136" t="s">
        <v>137</v>
      </c>
      <c r="G449" s="137" t="s">
        <v>177</v>
      </c>
      <c r="H449" s="138">
        <v>10</v>
      </c>
      <c r="I449" s="139"/>
      <c r="J449" s="140"/>
      <c r="K449" s="137"/>
      <c r="L449" s="138"/>
      <c r="M449" s="141"/>
      <c r="N449" s="140"/>
      <c r="O449" s="137"/>
      <c r="P449" s="138"/>
      <c r="Q449" s="137"/>
      <c r="R449" s="138"/>
    </row>
    <row r="450" spans="1:18" x14ac:dyDescent="0.25">
      <c r="A450" s="134">
        <v>24.010100000000001</v>
      </c>
      <c r="B450" s="135" t="s">
        <v>317</v>
      </c>
      <c r="C450" s="134" t="s">
        <v>504</v>
      </c>
      <c r="D450" s="134"/>
      <c r="E450" s="134"/>
      <c r="F450" s="136" t="s">
        <v>137</v>
      </c>
      <c r="G450" s="137" t="s">
        <v>177</v>
      </c>
      <c r="H450" s="138">
        <v>10</v>
      </c>
      <c r="I450" s="139"/>
      <c r="J450" s="140"/>
      <c r="K450" s="137"/>
      <c r="L450" s="138"/>
      <c r="M450" s="141"/>
      <c r="N450" s="140"/>
      <c r="O450" s="137"/>
      <c r="P450" s="138"/>
      <c r="Q450" s="137"/>
      <c r="R450" s="138"/>
    </row>
    <row r="451" spans="1:18" x14ac:dyDescent="0.25">
      <c r="A451" s="134">
        <v>24.010100000000001</v>
      </c>
      <c r="B451" s="135" t="s">
        <v>317</v>
      </c>
      <c r="C451" s="134" t="s">
        <v>504</v>
      </c>
      <c r="D451" s="134"/>
      <c r="E451" s="134"/>
      <c r="F451" s="136" t="s">
        <v>137</v>
      </c>
      <c r="G451" s="137" t="s">
        <v>323</v>
      </c>
      <c r="H451" s="138">
        <v>8</v>
      </c>
      <c r="I451" s="139"/>
      <c r="J451" s="140"/>
      <c r="K451" s="137"/>
      <c r="L451" s="138"/>
      <c r="M451" s="141"/>
      <c r="N451" s="140"/>
      <c r="O451" s="137"/>
      <c r="P451" s="138"/>
      <c r="Q451" s="137"/>
      <c r="R451" s="138"/>
    </row>
    <row r="452" spans="1:18" x14ac:dyDescent="0.25">
      <c r="A452" s="134">
        <v>24.010100000000001</v>
      </c>
      <c r="B452" s="135" t="s">
        <v>317</v>
      </c>
      <c r="C452" s="134" t="s">
        <v>504</v>
      </c>
      <c r="D452" s="134"/>
      <c r="E452" s="134"/>
      <c r="F452" s="136" t="s">
        <v>137</v>
      </c>
      <c r="G452" s="137" t="s">
        <v>146</v>
      </c>
      <c r="H452" s="138">
        <v>18</v>
      </c>
      <c r="I452" s="139"/>
      <c r="J452" s="140"/>
      <c r="K452" s="137"/>
      <c r="L452" s="138"/>
      <c r="M452" s="141"/>
      <c r="N452" s="140"/>
      <c r="O452" s="137"/>
      <c r="P452" s="138"/>
      <c r="Q452" s="137"/>
      <c r="R452" s="138"/>
    </row>
    <row r="453" spans="1:18" x14ac:dyDescent="0.25">
      <c r="A453" s="134">
        <v>24.010100000000001</v>
      </c>
      <c r="B453" s="135" t="s">
        <v>317</v>
      </c>
      <c r="C453" s="134" t="s">
        <v>504</v>
      </c>
      <c r="D453" s="134"/>
      <c r="E453" s="134"/>
      <c r="F453" s="136" t="s">
        <v>137</v>
      </c>
      <c r="G453" s="137" t="s">
        <v>246</v>
      </c>
      <c r="H453" s="138">
        <v>16</v>
      </c>
      <c r="I453" s="139"/>
      <c r="J453" s="140"/>
      <c r="K453" s="137"/>
      <c r="L453" s="138"/>
      <c r="M453" s="141"/>
      <c r="N453" s="140"/>
      <c r="O453" s="137"/>
      <c r="P453" s="138"/>
      <c r="Q453" s="137"/>
      <c r="R453" s="138"/>
    </row>
    <row r="454" spans="1:18" x14ac:dyDescent="0.25">
      <c r="A454" s="134">
        <v>24.010100000000001</v>
      </c>
      <c r="B454" s="135" t="s">
        <v>317</v>
      </c>
      <c r="C454" s="134" t="s">
        <v>504</v>
      </c>
      <c r="D454" s="134"/>
      <c r="E454" s="134"/>
      <c r="F454" s="136" t="s">
        <v>137</v>
      </c>
      <c r="G454" s="137" t="s">
        <v>246</v>
      </c>
      <c r="H454" s="138">
        <v>15</v>
      </c>
      <c r="I454" s="139"/>
      <c r="J454" s="140"/>
      <c r="K454" s="137"/>
      <c r="L454" s="138"/>
      <c r="M454" s="141"/>
      <c r="N454" s="140"/>
      <c r="O454" s="137"/>
      <c r="P454" s="138"/>
      <c r="Q454" s="137"/>
      <c r="R454" s="138"/>
    </row>
    <row r="455" spans="1:18" x14ac:dyDescent="0.25">
      <c r="A455" s="134">
        <v>24.010100000000001</v>
      </c>
      <c r="B455" s="135" t="s">
        <v>317</v>
      </c>
      <c r="C455" s="134" t="s">
        <v>504</v>
      </c>
      <c r="D455" s="134"/>
      <c r="E455" s="134"/>
      <c r="F455" s="136" t="s">
        <v>137</v>
      </c>
      <c r="G455" s="137" t="s">
        <v>152</v>
      </c>
      <c r="H455" s="138">
        <v>18</v>
      </c>
      <c r="I455" s="139"/>
      <c r="J455" s="140"/>
      <c r="K455" s="137"/>
      <c r="L455" s="138"/>
      <c r="M455" s="141"/>
      <c r="N455" s="140"/>
      <c r="O455" s="137"/>
      <c r="P455" s="138"/>
      <c r="Q455" s="137"/>
      <c r="R455" s="138"/>
    </row>
    <row r="456" spans="1:18" x14ac:dyDescent="0.25">
      <c r="A456" s="134">
        <v>24.010100000000001</v>
      </c>
      <c r="B456" s="135" t="s">
        <v>317</v>
      </c>
      <c r="C456" s="134" t="s">
        <v>504</v>
      </c>
      <c r="D456" s="134"/>
      <c r="E456" s="134"/>
      <c r="F456" s="136" t="s">
        <v>137</v>
      </c>
      <c r="G456" s="137" t="s">
        <v>152</v>
      </c>
      <c r="H456" s="138">
        <v>25</v>
      </c>
      <c r="I456" s="139"/>
      <c r="J456" s="140"/>
      <c r="K456" s="137"/>
      <c r="L456" s="138"/>
      <c r="M456" s="141"/>
      <c r="N456" s="140"/>
      <c r="O456" s="137"/>
      <c r="P456" s="138"/>
      <c r="Q456" s="137"/>
      <c r="R456" s="138"/>
    </row>
    <row r="457" spans="1:18" x14ac:dyDescent="0.25">
      <c r="A457" s="134">
        <v>24.010100000000001</v>
      </c>
      <c r="B457" s="135" t="s">
        <v>317</v>
      </c>
      <c r="C457" s="134" t="s">
        <v>504</v>
      </c>
      <c r="D457" s="134"/>
      <c r="E457" s="134"/>
      <c r="F457" s="136" t="s">
        <v>137</v>
      </c>
      <c r="G457" s="137" t="s">
        <v>152</v>
      </c>
      <c r="H457" s="138">
        <v>24</v>
      </c>
      <c r="I457" s="139"/>
      <c r="J457" s="140"/>
      <c r="K457" s="137"/>
      <c r="L457" s="138"/>
      <c r="M457" s="141"/>
      <c r="N457" s="140"/>
      <c r="O457" s="137"/>
      <c r="P457" s="138"/>
      <c r="Q457" s="137"/>
      <c r="R457" s="138"/>
    </row>
    <row r="458" spans="1:18" x14ac:dyDescent="0.25">
      <c r="A458" s="134">
        <v>24.010100000000001</v>
      </c>
      <c r="B458" s="135" t="s">
        <v>317</v>
      </c>
      <c r="C458" s="134" t="s">
        <v>504</v>
      </c>
      <c r="D458" s="134"/>
      <c r="E458" s="134"/>
      <c r="F458" s="136" t="s">
        <v>137</v>
      </c>
      <c r="G458" s="137" t="s">
        <v>247</v>
      </c>
      <c r="H458" s="138">
        <v>19</v>
      </c>
      <c r="I458" s="139"/>
      <c r="J458" s="140"/>
      <c r="K458" s="137"/>
      <c r="L458" s="138"/>
      <c r="M458" s="141"/>
      <c r="N458" s="140"/>
      <c r="O458" s="137"/>
      <c r="P458" s="138"/>
      <c r="Q458" s="137"/>
      <c r="R458" s="138"/>
    </row>
    <row r="459" spans="1:18" x14ac:dyDescent="0.25">
      <c r="A459" s="134">
        <v>24.010100000000001</v>
      </c>
      <c r="B459" s="135" t="s">
        <v>317</v>
      </c>
      <c r="C459" s="134" t="s">
        <v>504</v>
      </c>
      <c r="D459" s="134"/>
      <c r="E459" s="134"/>
      <c r="F459" s="136" t="s">
        <v>137</v>
      </c>
      <c r="G459" s="137" t="s">
        <v>154</v>
      </c>
      <c r="H459" s="138">
        <v>4</v>
      </c>
      <c r="I459" s="139"/>
      <c r="J459" s="140"/>
      <c r="K459" s="137"/>
      <c r="L459" s="138"/>
      <c r="M459" s="141"/>
      <c r="N459" s="140"/>
      <c r="O459" s="137"/>
      <c r="P459" s="138"/>
      <c r="Q459" s="137"/>
      <c r="R459" s="138"/>
    </row>
    <row r="460" spans="1:18" x14ac:dyDescent="0.25">
      <c r="A460" s="134">
        <v>24.010100000000001</v>
      </c>
      <c r="B460" s="135" t="s">
        <v>317</v>
      </c>
      <c r="C460" s="134" t="s">
        <v>504</v>
      </c>
      <c r="D460" s="134"/>
      <c r="E460" s="134"/>
      <c r="F460" s="136" t="s">
        <v>137</v>
      </c>
      <c r="G460" s="137" t="s">
        <v>89</v>
      </c>
      <c r="H460" s="138">
        <v>4</v>
      </c>
      <c r="I460" s="139"/>
      <c r="J460" s="140"/>
      <c r="K460" s="137"/>
      <c r="L460" s="138"/>
      <c r="M460" s="141"/>
      <c r="N460" s="140"/>
      <c r="O460" s="137"/>
      <c r="P460" s="138"/>
      <c r="Q460" s="137"/>
      <c r="R460" s="138"/>
    </row>
    <row r="461" spans="1:18" x14ac:dyDescent="0.25">
      <c r="A461" s="134">
        <v>24.010100000000001</v>
      </c>
      <c r="B461" s="135" t="s">
        <v>317</v>
      </c>
      <c r="C461" s="134" t="s">
        <v>504</v>
      </c>
      <c r="D461" s="134"/>
      <c r="E461" s="134" t="s">
        <v>137</v>
      </c>
      <c r="F461" s="136"/>
      <c r="G461" s="137"/>
      <c r="H461" s="138">
        <v>5</v>
      </c>
      <c r="I461" s="139"/>
      <c r="J461" s="140"/>
      <c r="K461" s="137"/>
      <c r="L461" s="138"/>
      <c r="M461" s="141"/>
      <c r="N461" s="140"/>
      <c r="O461" s="137"/>
      <c r="P461" s="138"/>
      <c r="Q461" s="137"/>
      <c r="R461" s="138"/>
    </row>
    <row r="462" spans="1:18" x14ac:dyDescent="0.25">
      <c r="A462" s="134">
        <v>24.010100000000001</v>
      </c>
      <c r="B462" s="135" t="s">
        <v>317</v>
      </c>
      <c r="C462" s="134" t="s">
        <v>504</v>
      </c>
      <c r="D462" s="134"/>
      <c r="E462" s="134" t="s">
        <v>137</v>
      </c>
      <c r="F462" s="136"/>
      <c r="G462" s="137"/>
      <c r="H462" s="138">
        <v>14</v>
      </c>
      <c r="I462" s="139"/>
      <c r="J462" s="140"/>
      <c r="K462" s="137"/>
      <c r="L462" s="138"/>
      <c r="M462" s="141"/>
      <c r="N462" s="140"/>
      <c r="O462" s="137"/>
      <c r="P462" s="138"/>
      <c r="Q462" s="137"/>
      <c r="R462" s="138"/>
    </row>
    <row r="463" spans="1:18" x14ac:dyDescent="0.25">
      <c r="A463" s="134">
        <v>24.010100000000001</v>
      </c>
      <c r="B463" s="135" t="s">
        <v>324</v>
      </c>
      <c r="C463" s="134" t="s">
        <v>505</v>
      </c>
      <c r="D463" s="134"/>
      <c r="E463" s="134"/>
      <c r="F463" s="136" t="s">
        <v>137</v>
      </c>
      <c r="G463" s="137" t="s">
        <v>159</v>
      </c>
      <c r="H463" s="138">
        <v>16</v>
      </c>
      <c r="I463" s="139"/>
      <c r="J463" s="140"/>
      <c r="K463" s="137"/>
      <c r="L463" s="138"/>
      <c r="M463" s="141"/>
      <c r="N463" s="140"/>
      <c r="O463" s="137"/>
      <c r="P463" s="138"/>
      <c r="Q463" s="137"/>
      <c r="R463" s="138"/>
    </row>
    <row r="464" spans="1:18" x14ac:dyDescent="0.25">
      <c r="A464" s="134">
        <v>24.010100000000001</v>
      </c>
      <c r="B464" s="135" t="s">
        <v>324</v>
      </c>
      <c r="C464" s="134" t="s">
        <v>505</v>
      </c>
      <c r="D464" s="134"/>
      <c r="E464" s="134"/>
      <c r="F464" s="136" t="s">
        <v>137</v>
      </c>
      <c r="G464" s="137" t="s">
        <v>159</v>
      </c>
      <c r="H464" s="138">
        <v>18</v>
      </c>
      <c r="I464" s="139"/>
      <c r="J464" s="140"/>
      <c r="K464" s="137"/>
      <c r="L464" s="138"/>
      <c r="M464" s="141"/>
      <c r="N464" s="140"/>
      <c r="O464" s="137"/>
      <c r="P464" s="138"/>
      <c r="Q464" s="137"/>
      <c r="R464" s="138"/>
    </row>
    <row r="465" spans="1:18" x14ac:dyDescent="0.25">
      <c r="A465" s="134">
        <v>24.010100000000001</v>
      </c>
      <c r="B465" s="135" t="s">
        <v>324</v>
      </c>
      <c r="C465" s="134" t="s">
        <v>505</v>
      </c>
      <c r="D465" s="134"/>
      <c r="E465" s="134"/>
      <c r="F465" s="136" t="s">
        <v>137</v>
      </c>
      <c r="G465" s="137" t="s">
        <v>159</v>
      </c>
      <c r="H465" s="138">
        <v>17</v>
      </c>
      <c r="I465" s="139"/>
      <c r="J465" s="140"/>
      <c r="K465" s="137"/>
      <c r="L465" s="138"/>
      <c r="M465" s="141"/>
      <c r="N465" s="140"/>
      <c r="O465" s="137"/>
      <c r="P465" s="138"/>
      <c r="Q465" s="137"/>
      <c r="R465" s="138"/>
    </row>
    <row r="466" spans="1:18" x14ac:dyDescent="0.25">
      <c r="A466" s="134">
        <v>24.010100000000001</v>
      </c>
      <c r="B466" s="135" t="s">
        <v>324</v>
      </c>
      <c r="C466" s="134" t="s">
        <v>505</v>
      </c>
      <c r="D466" s="134"/>
      <c r="E466" s="134"/>
      <c r="F466" s="136" t="s">
        <v>137</v>
      </c>
      <c r="G466" s="137" t="s">
        <v>159</v>
      </c>
      <c r="H466" s="138">
        <v>8</v>
      </c>
      <c r="I466" s="139"/>
      <c r="J466" s="140"/>
      <c r="K466" s="137"/>
      <c r="L466" s="138"/>
      <c r="M466" s="141"/>
      <c r="N466" s="140"/>
      <c r="O466" s="137"/>
      <c r="P466" s="138"/>
      <c r="Q466" s="137"/>
      <c r="R466" s="138"/>
    </row>
    <row r="467" spans="1:18" x14ac:dyDescent="0.25">
      <c r="A467" s="134">
        <v>24.010100000000001</v>
      </c>
      <c r="B467" s="135" t="s">
        <v>324</v>
      </c>
      <c r="C467" s="134" t="s">
        <v>505</v>
      </c>
      <c r="D467" s="134"/>
      <c r="E467" s="134"/>
      <c r="F467" s="136" t="s">
        <v>137</v>
      </c>
      <c r="G467" s="137" t="s">
        <v>159</v>
      </c>
      <c r="H467" s="138">
        <v>15</v>
      </c>
      <c r="I467" s="139"/>
      <c r="J467" s="140"/>
      <c r="K467" s="137"/>
      <c r="L467" s="138"/>
      <c r="M467" s="141"/>
      <c r="N467" s="140"/>
      <c r="O467" s="137"/>
      <c r="P467" s="138"/>
      <c r="Q467" s="137"/>
      <c r="R467" s="138"/>
    </row>
    <row r="468" spans="1:18" x14ac:dyDescent="0.25">
      <c r="A468" s="134">
        <v>24.010100000000001</v>
      </c>
      <c r="B468" s="135" t="s">
        <v>324</v>
      </c>
      <c r="C468" s="134" t="s">
        <v>505</v>
      </c>
      <c r="D468" s="134"/>
      <c r="E468" s="134"/>
      <c r="F468" s="136" t="s">
        <v>137</v>
      </c>
      <c r="G468" s="137" t="s">
        <v>320</v>
      </c>
      <c r="H468" s="138">
        <v>2</v>
      </c>
      <c r="I468" s="139"/>
      <c r="J468" s="140"/>
      <c r="K468" s="137"/>
      <c r="L468" s="138"/>
      <c r="M468" s="141"/>
      <c r="N468" s="140"/>
      <c r="O468" s="137"/>
      <c r="P468" s="138"/>
      <c r="Q468" s="137"/>
      <c r="R468" s="138"/>
    </row>
    <row r="469" spans="1:18" x14ac:dyDescent="0.25">
      <c r="A469" s="134">
        <v>24.010100000000001</v>
      </c>
      <c r="B469" s="135" t="s">
        <v>324</v>
      </c>
      <c r="C469" s="134" t="s">
        <v>505</v>
      </c>
      <c r="D469" s="134"/>
      <c r="E469" s="134"/>
      <c r="F469" s="136" t="s">
        <v>137</v>
      </c>
      <c r="G469" s="137" t="s">
        <v>320</v>
      </c>
      <c r="H469" s="138">
        <v>9</v>
      </c>
      <c r="I469" s="139"/>
      <c r="J469" s="140"/>
      <c r="K469" s="137"/>
      <c r="L469" s="138"/>
      <c r="M469" s="141"/>
      <c r="N469" s="140"/>
      <c r="O469" s="137"/>
      <c r="P469" s="138"/>
      <c r="Q469" s="137"/>
      <c r="R469" s="138"/>
    </row>
    <row r="470" spans="1:18" x14ac:dyDescent="0.25">
      <c r="A470" s="134">
        <v>24.010100000000001</v>
      </c>
      <c r="B470" s="135" t="s">
        <v>324</v>
      </c>
      <c r="C470" s="134" t="s">
        <v>505</v>
      </c>
      <c r="D470" s="134"/>
      <c r="E470" s="134"/>
      <c r="F470" s="136" t="s">
        <v>137</v>
      </c>
      <c r="G470" s="137" t="s">
        <v>321</v>
      </c>
      <c r="H470" s="138">
        <v>24</v>
      </c>
      <c r="I470" s="139"/>
      <c r="J470" s="140"/>
      <c r="K470" s="137"/>
      <c r="L470" s="138"/>
      <c r="M470" s="141"/>
      <c r="N470" s="140"/>
      <c r="O470" s="137"/>
      <c r="P470" s="138"/>
      <c r="Q470" s="137"/>
      <c r="R470" s="138"/>
    </row>
    <row r="471" spans="1:18" x14ac:dyDescent="0.25">
      <c r="A471" s="134">
        <v>24.010100000000001</v>
      </c>
      <c r="B471" s="135" t="s">
        <v>324</v>
      </c>
      <c r="C471" s="134" t="s">
        <v>505</v>
      </c>
      <c r="D471" s="134"/>
      <c r="E471" s="134"/>
      <c r="F471" s="136" t="s">
        <v>137</v>
      </c>
      <c r="G471" s="137" t="s">
        <v>321</v>
      </c>
      <c r="H471" s="138">
        <v>18</v>
      </c>
      <c r="I471" s="139"/>
      <c r="J471" s="140"/>
      <c r="K471" s="137"/>
      <c r="L471" s="138"/>
      <c r="M471" s="141"/>
      <c r="N471" s="140"/>
      <c r="O471" s="137"/>
      <c r="P471" s="138"/>
      <c r="Q471" s="137"/>
      <c r="R471" s="138"/>
    </row>
    <row r="472" spans="1:18" x14ac:dyDescent="0.25">
      <c r="A472" s="134">
        <v>24.010100000000001</v>
      </c>
      <c r="B472" s="135" t="s">
        <v>324</v>
      </c>
      <c r="C472" s="134" t="s">
        <v>505</v>
      </c>
      <c r="D472" s="134"/>
      <c r="E472" s="134"/>
      <c r="F472" s="136" t="s">
        <v>137</v>
      </c>
      <c r="G472" s="137" t="s">
        <v>241</v>
      </c>
      <c r="H472" s="138">
        <v>12</v>
      </c>
      <c r="I472" s="139"/>
      <c r="J472" s="140"/>
      <c r="K472" s="137"/>
      <c r="L472" s="138"/>
      <c r="M472" s="141"/>
      <c r="N472" s="140"/>
      <c r="O472" s="137"/>
      <c r="P472" s="138"/>
      <c r="Q472" s="137"/>
      <c r="R472" s="138"/>
    </row>
    <row r="473" spans="1:18" x14ac:dyDescent="0.25">
      <c r="A473" s="134">
        <v>24.010100000000001</v>
      </c>
      <c r="B473" s="135" t="s">
        <v>324</v>
      </c>
      <c r="C473" s="134" t="s">
        <v>505</v>
      </c>
      <c r="D473" s="134"/>
      <c r="E473" s="134"/>
      <c r="F473" s="136" t="s">
        <v>137</v>
      </c>
      <c r="G473" s="137" t="s">
        <v>245</v>
      </c>
      <c r="H473" s="138">
        <v>19</v>
      </c>
      <c r="I473" s="139"/>
      <c r="J473" s="140"/>
      <c r="K473" s="137"/>
      <c r="L473" s="138"/>
      <c r="M473" s="141"/>
      <c r="N473" s="140"/>
      <c r="O473" s="137"/>
      <c r="P473" s="138"/>
      <c r="Q473" s="137"/>
      <c r="R473" s="138"/>
    </row>
    <row r="474" spans="1:18" x14ac:dyDescent="0.25">
      <c r="A474" s="134">
        <v>24.010100000000001</v>
      </c>
      <c r="B474" s="135" t="s">
        <v>324</v>
      </c>
      <c r="C474" s="134" t="s">
        <v>505</v>
      </c>
      <c r="D474" s="134"/>
      <c r="E474" s="134"/>
      <c r="F474" s="136" t="s">
        <v>137</v>
      </c>
      <c r="G474" s="137" t="s">
        <v>146</v>
      </c>
      <c r="H474" s="138">
        <v>18</v>
      </c>
      <c r="I474" s="139"/>
      <c r="J474" s="140"/>
      <c r="K474" s="137"/>
      <c r="L474" s="138"/>
      <c r="M474" s="141"/>
      <c r="N474" s="140"/>
      <c r="O474" s="137"/>
      <c r="P474" s="138"/>
      <c r="Q474" s="137"/>
      <c r="R474" s="138"/>
    </row>
    <row r="475" spans="1:18" x14ac:dyDescent="0.25">
      <c r="A475" s="134">
        <v>24.010100000000001</v>
      </c>
      <c r="B475" s="135" t="s">
        <v>324</v>
      </c>
      <c r="C475" s="134" t="s">
        <v>505</v>
      </c>
      <c r="D475" s="134"/>
      <c r="E475" s="134"/>
      <c r="F475" s="136" t="s">
        <v>137</v>
      </c>
      <c r="G475" s="137" t="s">
        <v>154</v>
      </c>
      <c r="H475" s="138">
        <v>3</v>
      </c>
      <c r="I475" s="139"/>
      <c r="J475" s="140"/>
      <c r="K475" s="137"/>
      <c r="L475" s="138"/>
      <c r="M475" s="141"/>
      <c r="N475" s="140"/>
      <c r="O475" s="137"/>
      <c r="P475" s="138"/>
      <c r="Q475" s="137"/>
      <c r="R475" s="138"/>
    </row>
    <row r="476" spans="1:18" x14ac:dyDescent="0.25">
      <c r="A476" s="134">
        <v>24.010100000000001</v>
      </c>
      <c r="B476" s="135" t="s">
        <v>325</v>
      </c>
      <c r="C476" s="134" t="s">
        <v>506</v>
      </c>
      <c r="D476" s="134"/>
      <c r="E476" s="134"/>
      <c r="F476" s="136" t="s">
        <v>137</v>
      </c>
      <c r="G476" s="137" t="s">
        <v>326</v>
      </c>
      <c r="H476" s="138">
        <v>2</v>
      </c>
      <c r="I476" s="139"/>
      <c r="J476" s="140"/>
      <c r="K476" s="137"/>
      <c r="L476" s="138"/>
      <c r="M476" s="141"/>
      <c r="N476" s="140"/>
      <c r="O476" s="137"/>
      <c r="P476" s="138"/>
      <c r="Q476" s="137"/>
      <c r="R476" s="138"/>
    </row>
    <row r="477" spans="1:18" x14ac:dyDescent="0.25">
      <c r="A477" s="134">
        <v>24.010100000000001</v>
      </c>
      <c r="B477" s="135" t="s">
        <v>327</v>
      </c>
      <c r="C477" s="134" t="s">
        <v>507</v>
      </c>
      <c r="D477" s="134"/>
      <c r="E477" s="134"/>
      <c r="F477" s="136" t="s">
        <v>137</v>
      </c>
      <c r="G477" s="137" t="s">
        <v>159</v>
      </c>
      <c r="H477" s="138">
        <v>9</v>
      </c>
      <c r="I477" s="139"/>
      <c r="J477" s="140"/>
      <c r="K477" s="137"/>
      <c r="L477" s="138"/>
      <c r="M477" s="141"/>
      <c r="N477" s="140"/>
      <c r="O477" s="137"/>
      <c r="P477" s="138"/>
      <c r="Q477" s="137"/>
      <c r="R477" s="138"/>
    </row>
    <row r="478" spans="1:18" x14ac:dyDescent="0.25">
      <c r="A478" s="134">
        <v>24.010100000000001</v>
      </c>
      <c r="B478" s="135" t="s">
        <v>327</v>
      </c>
      <c r="C478" s="134" t="s">
        <v>507</v>
      </c>
      <c r="D478" s="134"/>
      <c r="E478" s="134"/>
      <c r="F478" s="136" t="s">
        <v>137</v>
      </c>
      <c r="G478" s="137" t="s">
        <v>159</v>
      </c>
      <c r="H478" s="138">
        <v>14</v>
      </c>
      <c r="I478" s="139"/>
      <c r="J478" s="140"/>
      <c r="K478" s="137"/>
      <c r="L478" s="138"/>
      <c r="M478" s="141"/>
      <c r="N478" s="140"/>
      <c r="O478" s="137"/>
      <c r="P478" s="138"/>
      <c r="Q478" s="137"/>
      <c r="R478" s="138"/>
    </row>
    <row r="479" spans="1:18" x14ac:dyDescent="0.25">
      <c r="A479" s="134">
        <v>24.010100000000001</v>
      </c>
      <c r="B479" s="135" t="s">
        <v>327</v>
      </c>
      <c r="C479" s="134" t="s">
        <v>507</v>
      </c>
      <c r="D479" s="134"/>
      <c r="E479" s="134"/>
      <c r="F479" s="136" t="s">
        <v>137</v>
      </c>
      <c r="G479" s="137" t="s">
        <v>320</v>
      </c>
      <c r="H479" s="138">
        <v>3</v>
      </c>
      <c r="I479" s="139"/>
      <c r="J479" s="140"/>
      <c r="K479" s="137"/>
      <c r="L479" s="138"/>
      <c r="M479" s="141"/>
      <c r="N479" s="140"/>
      <c r="O479" s="137"/>
      <c r="P479" s="138"/>
      <c r="Q479" s="137"/>
      <c r="R479" s="138"/>
    </row>
    <row r="480" spans="1:18" x14ac:dyDescent="0.25">
      <c r="A480" s="134">
        <v>24.010100000000001</v>
      </c>
      <c r="B480" s="135" t="s">
        <v>327</v>
      </c>
      <c r="C480" s="134" t="s">
        <v>507</v>
      </c>
      <c r="D480" s="134"/>
      <c r="E480" s="134"/>
      <c r="F480" s="136" t="s">
        <v>137</v>
      </c>
      <c r="G480" s="137" t="s">
        <v>320</v>
      </c>
      <c r="H480" s="138">
        <v>2</v>
      </c>
      <c r="I480" s="139"/>
      <c r="J480" s="140"/>
      <c r="K480" s="137"/>
      <c r="L480" s="138"/>
      <c r="M480" s="141"/>
      <c r="N480" s="140"/>
      <c r="O480" s="137"/>
      <c r="P480" s="138"/>
      <c r="Q480" s="137"/>
      <c r="R480" s="138"/>
    </row>
    <row r="481" spans="1:18" x14ac:dyDescent="0.25">
      <c r="A481" s="134">
        <v>24.010100000000001</v>
      </c>
      <c r="B481" s="135" t="s">
        <v>327</v>
      </c>
      <c r="C481" s="134" t="s">
        <v>507</v>
      </c>
      <c r="D481" s="134"/>
      <c r="E481" s="134"/>
      <c r="F481" s="136" t="s">
        <v>137</v>
      </c>
      <c r="G481" s="137" t="s">
        <v>328</v>
      </c>
      <c r="H481" s="138">
        <v>7</v>
      </c>
      <c r="I481" s="139"/>
      <c r="J481" s="140"/>
      <c r="K481" s="137"/>
      <c r="L481" s="138"/>
      <c r="M481" s="141"/>
      <c r="N481" s="140"/>
      <c r="O481" s="137"/>
      <c r="P481" s="138"/>
      <c r="Q481" s="137"/>
      <c r="R481" s="138"/>
    </row>
    <row r="482" spans="1:18" x14ac:dyDescent="0.25">
      <c r="A482" s="134">
        <v>24.010100000000001</v>
      </c>
      <c r="B482" s="135" t="s">
        <v>327</v>
      </c>
      <c r="C482" s="134" t="s">
        <v>507</v>
      </c>
      <c r="D482" s="134"/>
      <c r="E482" s="134"/>
      <c r="F482" s="136" t="s">
        <v>137</v>
      </c>
      <c r="G482" s="137" t="s">
        <v>328</v>
      </c>
      <c r="H482" s="138">
        <v>1</v>
      </c>
      <c r="I482" s="139"/>
      <c r="J482" s="140"/>
      <c r="K482" s="137"/>
      <c r="L482" s="138"/>
      <c r="M482" s="141"/>
      <c r="N482" s="140"/>
      <c r="O482" s="137"/>
      <c r="P482" s="138"/>
      <c r="Q482" s="137"/>
      <c r="R482" s="138"/>
    </row>
    <row r="483" spans="1:18" x14ac:dyDescent="0.25">
      <c r="A483" s="134">
        <v>24.010100000000001</v>
      </c>
      <c r="B483" s="135" t="s">
        <v>327</v>
      </c>
      <c r="C483" s="134" t="s">
        <v>507</v>
      </c>
      <c r="D483" s="134"/>
      <c r="E483" s="134"/>
      <c r="F483" s="136" t="s">
        <v>137</v>
      </c>
      <c r="G483" s="137" t="s">
        <v>328</v>
      </c>
      <c r="H483" s="138">
        <v>3</v>
      </c>
      <c r="I483" s="139"/>
      <c r="J483" s="140"/>
      <c r="K483" s="137"/>
      <c r="L483" s="138"/>
      <c r="M483" s="141"/>
      <c r="N483" s="140"/>
      <c r="O483" s="137"/>
      <c r="P483" s="138"/>
      <c r="Q483" s="137"/>
      <c r="R483" s="138"/>
    </row>
    <row r="484" spans="1:18" x14ac:dyDescent="0.25">
      <c r="A484" s="134">
        <v>24.010100000000001</v>
      </c>
      <c r="B484" s="135" t="s">
        <v>327</v>
      </c>
      <c r="C484" s="134" t="s">
        <v>507</v>
      </c>
      <c r="D484" s="134"/>
      <c r="E484" s="134"/>
      <c r="F484" s="136" t="s">
        <v>137</v>
      </c>
      <c r="G484" s="137" t="s">
        <v>328</v>
      </c>
      <c r="H484" s="138">
        <v>1</v>
      </c>
      <c r="I484" s="139"/>
      <c r="J484" s="140"/>
      <c r="K484" s="137"/>
      <c r="L484" s="138"/>
      <c r="M484" s="141"/>
      <c r="N484" s="140"/>
      <c r="O484" s="137"/>
      <c r="P484" s="138"/>
      <c r="Q484" s="137"/>
      <c r="R484" s="138"/>
    </row>
    <row r="485" spans="1:18" x14ac:dyDescent="0.25">
      <c r="A485" s="134">
        <v>24.010100000000001</v>
      </c>
      <c r="B485" s="135" t="s">
        <v>327</v>
      </c>
      <c r="C485" s="134" t="s">
        <v>507</v>
      </c>
      <c r="D485" s="134"/>
      <c r="E485" s="134"/>
      <c r="F485" s="136" t="s">
        <v>137</v>
      </c>
      <c r="G485" s="137" t="s">
        <v>321</v>
      </c>
      <c r="H485" s="138">
        <v>8</v>
      </c>
      <c r="I485" s="139"/>
      <c r="J485" s="140"/>
      <c r="K485" s="137"/>
      <c r="L485" s="138"/>
      <c r="M485" s="141"/>
      <c r="N485" s="140"/>
      <c r="O485" s="137"/>
      <c r="P485" s="138"/>
      <c r="Q485" s="137"/>
      <c r="R485" s="138"/>
    </row>
    <row r="486" spans="1:18" x14ac:dyDescent="0.25">
      <c r="A486" s="134">
        <v>24.010100000000001</v>
      </c>
      <c r="B486" s="135" t="s">
        <v>327</v>
      </c>
      <c r="C486" s="134" t="s">
        <v>507</v>
      </c>
      <c r="D486" s="134"/>
      <c r="E486" s="134"/>
      <c r="F486" s="136" t="s">
        <v>137</v>
      </c>
      <c r="G486" s="137" t="s">
        <v>321</v>
      </c>
      <c r="H486" s="138">
        <v>9</v>
      </c>
      <c r="I486" s="139"/>
      <c r="J486" s="140"/>
      <c r="K486" s="137"/>
      <c r="L486" s="138"/>
      <c r="M486" s="141"/>
      <c r="N486" s="140"/>
      <c r="O486" s="137"/>
      <c r="P486" s="138"/>
      <c r="Q486" s="137"/>
      <c r="R486" s="138"/>
    </row>
    <row r="487" spans="1:18" x14ac:dyDescent="0.25">
      <c r="A487" s="134">
        <v>24.010100000000001</v>
      </c>
      <c r="B487" s="135" t="s">
        <v>327</v>
      </c>
      <c r="C487" s="134" t="s">
        <v>507</v>
      </c>
      <c r="D487" s="134"/>
      <c r="E487" s="134"/>
      <c r="F487" s="136" t="s">
        <v>137</v>
      </c>
      <c r="G487" s="137" t="s">
        <v>329</v>
      </c>
      <c r="H487" s="138">
        <v>25</v>
      </c>
      <c r="I487" s="139"/>
      <c r="J487" s="140"/>
      <c r="K487" s="137"/>
      <c r="L487" s="138"/>
      <c r="M487" s="141"/>
      <c r="N487" s="140"/>
      <c r="O487" s="137"/>
      <c r="P487" s="138"/>
      <c r="Q487" s="137"/>
      <c r="R487" s="138"/>
    </row>
    <row r="488" spans="1:18" x14ac:dyDescent="0.25">
      <c r="A488" s="134">
        <v>24.010100000000001</v>
      </c>
      <c r="B488" s="135" t="s">
        <v>327</v>
      </c>
      <c r="C488" s="134" t="s">
        <v>507</v>
      </c>
      <c r="D488" s="134"/>
      <c r="E488" s="134"/>
      <c r="F488" s="136" t="s">
        <v>137</v>
      </c>
      <c r="G488" s="137" t="s">
        <v>329</v>
      </c>
      <c r="H488" s="138">
        <v>5</v>
      </c>
      <c r="I488" s="139"/>
      <c r="J488" s="140"/>
      <c r="K488" s="137"/>
      <c r="L488" s="138"/>
      <c r="M488" s="141"/>
      <c r="N488" s="140"/>
      <c r="O488" s="137"/>
      <c r="P488" s="138"/>
      <c r="Q488" s="137"/>
      <c r="R488" s="138"/>
    </row>
    <row r="489" spans="1:18" x14ac:dyDescent="0.25">
      <c r="A489" s="134">
        <v>24.010100000000001</v>
      </c>
      <c r="B489" s="135" t="s">
        <v>327</v>
      </c>
      <c r="C489" s="134" t="s">
        <v>507</v>
      </c>
      <c r="D489" s="134"/>
      <c r="E489" s="134"/>
      <c r="F489" s="136" t="s">
        <v>137</v>
      </c>
      <c r="G489" s="137" t="s">
        <v>163</v>
      </c>
      <c r="H489" s="138">
        <v>3</v>
      </c>
      <c r="I489" s="139"/>
      <c r="J489" s="140"/>
      <c r="K489" s="137"/>
      <c r="L489" s="138"/>
      <c r="M489" s="141"/>
      <c r="N489" s="140"/>
      <c r="O489" s="137"/>
      <c r="P489" s="138"/>
      <c r="Q489" s="137"/>
      <c r="R489" s="138"/>
    </row>
    <row r="490" spans="1:18" x14ac:dyDescent="0.25">
      <c r="A490" s="134">
        <v>24.010100000000001</v>
      </c>
      <c r="B490" s="135" t="s">
        <v>327</v>
      </c>
      <c r="C490" s="134" t="s">
        <v>507</v>
      </c>
      <c r="D490" s="134"/>
      <c r="E490" s="134"/>
      <c r="F490" s="136" t="s">
        <v>137</v>
      </c>
      <c r="G490" s="137" t="s">
        <v>241</v>
      </c>
      <c r="H490" s="138">
        <v>2</v>
      </c>
      <c r="I490" s="139"/>
      <c r="J490" s="140"/>
      <c r="K490" s="137"/>
      <c r="L490" s="138"/>
      <c r="M490" s="141"/>
      <c r="N490" s="140"/>
      <c r="O490" s="137"/>
      <c r="P490" s="138"/>
      <c r="Q490" s="137"/>
      <c r="R490" s="138"/>
    </row>
    <row r="491" spans="1:18" x14ac:dyDescent="0.25">
      <c r="A491" s="134">
        <v>24.010100000000001</v>
      </c>
      <c r="B491" s="135" t="s">
        <v>327</v>
      </c>
      <c r="C491" s="134" t="s">
        <v>507</v>
      </c>
      <c r="D491" s="134"/>
      <c r="E491" s="134"/>
      <c r="F491" s="136" t="s">
        <v>137</v>
      </c>
      <c r="G491" s="137" t="s">
        <v>181</v>
      </c>
      <c r="H491" s="138">
        <v>5</v>
      </c>
      <c r="I491" s="139"/>
      <c r="J491" s="140"/>
      <c r="K491" s="137"/>
      <c r="L491" s="138"/>
      <c r="M491" s="141"/>
      <c r="N491" s="140"/>
      <c r="O491" s="137"/>
      <c r="P491" s="138"/>
      <c r="Q491" s="137"/>
      <c r="R491" s="138"/>
    </row>
    <row r="492" spans="1:18" x14ac:dyDescent="0.25">
      <c r="A492" s="134">
        <v>24.010100000000001</v>
      </c>
      <c r="B492" s="135" t="s">
        <v>327</v>
      </c>
      <c r="C492" s="134" t="s">
        <v>507</v>
      </c>
      <c r="D492" s="134"/>
      <c r="E492" s="134"/>
      <c r="F492" s="136" t="s">
        <v>137</v>
      </c>
      <c r="G492" s="137" t="s">
        <v>249</v>
      </c>
      <c r="H492" s="138">
        <v>28</v>
      </c>
      <c r="I492" s="139"/>
      <c r="J492" s="140"/>
      <c r="K492" s="137"/>
      <c r="L492" s="138"/>
      <c r="M492" s="141"/>
      <c r="N492" s="140"/>
      <c r="O492" s="137"/>
      <c r="P492" s="138"/>
      <c r="Q492" s="137"/>
      <c r="R492" s="138"/>
    </row>
    <row r="493" spans="1:18" x14ac:dyDescent="0.25">
      <c r="A493" s="134">
        <v>24.010100000000001</v>
      </c>
      <c r="B493" s="135" t="s">
        <v>327</v>
      </c>
      <c r="C493" s="134" t="s">
        <v>507</v>
      </c>
      <c r="D493" s="134"/>
      <c r="E493" s="134"/>
      <c r="F493" s="136" t="s">
        <v>137</v>
      </c>
      <c r="G493" s="137" t="s">
        <v>244</v>
      </c>
      <c r="H493" s="138">
        <v>8</v>
      </c>
      <c r="I493" s="139"/>
      <c r="J493" s="140"/>
      <c r="K493" s="137"/>
      <c r="L493" s="138"/>
      <c r="M493" s="141"/>
      <c r="N493" s="140"/>
      <c r="O493" s="137"/>
      <c r="P493" s="138"/>
      <c r="Q493" s="137"/>
      <c r="R493" s="138"/>
    </row>
    <row r="494" spans="1:18" x14ac:dyDescent="0.25">
      <c r="A494" s="134">
        <v>24.010100000000001</v>
      </c>
      <c r="B494" s="135" t="s">
        <v>327</v>
      </c>
      <c r="C494" s="134" t="s">
        <v>507</v>
      </c>
      <c r="D494" s="134"/>
      <c r="E494" s="134"/>
      <c r="F494" s="136" t="s">
        <v>137</v>
      </c>
      <c r="G494" s="137" t="s">
        <v>245</v>
      </c>
      <c r="H494" s="138">
        <v>14</v>
      </c>
      <c r="I494" s="139"/>
      <c r="J494" s="140"/>
      <c r="K494" s="137"/>
      <c r="L494" s="138"/>
      <c r="M494" s="141"/>
      <c r="N494" s="140"/>
      <c r="O494" s="137"/>
      <c r="P494" s="138"/>
      <c r="Q494" s="137"/>
      <c r="R494" s="138"/>
    </row>
    <row r="495" spans="1:18" x14ac:dyDescent="0.25">
      <c r="A495" s="134">
        <v>24.010100000000001</v>
      </c>
      <c r="B495" s="135" t="s">
        <v>327</v>
      </c>
      <c r="C495" s="134" t="s">
        <v>507</v>
      </c>
      <c r="D495" s="134"/>
      <c r="E495" s="134"/>
      <c r="F495" s="136" t="s">
        <v>137</v>
      </c>
      <c r="G495" s="137" t="s">
        <v>330</v>
      </c>
      <c r="H495" s="138">
        <v>7</v>
      </c>
      <c r="I495" s="139"/>
      <c r="J495" s="140"/>
      <c r="K495" s="137"/>
      <c r="L495" s="138"/>
      <c r="M495" s="141"/>
      <c r="N495" s="140"/>
      <c r="O495" s="137"/>
      <c r="P495" s="138"/>
      <c r="Q495" s="137"/>
      <c r="R495" s="138"/>
    </row>
    <row r="496" spans="1:18" x14ac:dyDescent="0.25">
      <c r="A496" s="134">
        <v>24.010100000000001</v>
      </c>
      <c r="B496" s="135" t="s">
        <v>327</v>
      </c>
      <c r="C496" s="134" t="s">
        <v>507</v>
      </c>
      <c r="D496" s="134"/>
      <c r="E496" s="134"/>
      <c r="F496" s="136" t="s">
        <v>137</v>
      </c>
      <c r="G496" s="137" t="s">
        <v>330</v>
      </c>
      <c r="H496" s="138">
        <v>16</v>
      </c>
      <c r="I496" s="139"/>
      <c r="J496" s="140"/>
      <c r="K496" s="137"/>
      <c r="L496" s="138"/>
      <c r="M496" s="141"/>
      <c r="N496" s="140"/>
      <c r="O496" s="137"/>
      <c r="P496" s="138"/>
      <c r="Q496" s="137"/>
      <c r="R496" s="138"/>
    </row>
    <row r="497" spans="1:18" x14ac:dyDescent="0.25">
      <c r="A497" s="134">
        <v>24.010100000000001</v>
      </c>
      <c r="B497" s="135" t="s">
        <v>327</v>
      </c>
      <c r="C497" s="134" t="s">
        <v>507</v>
      </c>
      <c r="D497" s="134"/>
      <c r="E497" s="134"/>
      <c r="F497" s="136" t="s">
        <v>137</v>
      </c>
      <c r="G497" s="137" t="s">
        <v>152</v>
      </c>
      <c r="H497" s="138">
        <v>6</v>
      </c>
      <c r="I497" s="139"/>
      <c r="J497" s="140"/>
      <c r="K497" s="137"/>
      <c r="L497" s="138"/>
      <c r="M497" s="141"/>
      <c r="N497" s="140"/>
      <c r="O497" s="137"/>
      <c r="P497" s="138"/>
      <c r="Q497" s="137"/>
      <c r="R497" s="138"/>
    </row>
    <row r="498" spans="1:18" x14ac:dyDescent="0.25">
      <c r="A498" s="134">
        <v>24.010100000000001</v>
      </c>
      <c r="B498" s="135" t="s">
        <v>327</v>
      </c>
      <c r="C498" s="134" t="s">
        <v>507</v>
      </c>
      <c r="D498" s="134"/>
      <c r="E498" s="134"/>
      <c r="F498" s="136" t="s">
        <v>137</v>
      </c>
      <c r="G498" s="137" t="s">
        <v>154</v>
      </c>
      <c r="H498" s="138">
        <v>1</v>
      </c>
      <c r="I498" s="139"/>
      <c r="J498" s="140"/>
      <c r="K498" s="137"/>
      <c r="L498" s="138"/>
      <c r="M498" s="141"/>
      <c r="N498" s="140"/>
      <c r="O498" s="137"/>
      <c r="P498" s="138"/>
      <c r="Q498" s="137"/>
      <c r="R498" s="138"/>
    </row>
    <row r="499" spans="1:18" x14ac:dyDescent="0.25">
      <c r="A499" s="134">
        <v>24.010100000000001</v>
      </c>
      <c r="B499" s="135" t="s">
        <v>327</v>
      </c>
      <c r="C499" s="134" t="s">
        <v>507</v>
      </c>
      <c r="D499" s="134"/>
      <c r="E499" s="134" t="s">
        <v>137</v>
      </c>
      <c r="F499" s="136"/>
      <c r="G499" s="137"/>
      <c r="H499" s="138">
        <v>1</v>
      </c>
      <c r="I499" s="139"/>
      <c r="J499" s="140"/>
      <c r="K499" s="137"/>
      <c r="L499" s="138"/>
      <c r="M499" s="141"/>
      <c r="N499" s="140"/>
      <c r="O499" s="137"/>
      <c r="P499" s="138"/>
      <c r="Q499" s="137"/>
      <c r="R499" s="138"/>
    </row>
    <row r="500" spans="1:18" x14ac:dyDescent="0.25">
      <c r="A500" s="134">
        <v>24.010100000000001</v>
      </c>
      <c r="B500" s="135" t="s">
        <v>327</v>
      </c>
      <c r="C500" s="134" t="s">
        <v>507</v>
      </c>
      <c r="D500" s="134" t="s">
        <v>137</v>
      </c>
      <c r="E500" s="134"/>
      <c r="F500" s="136"/>
      <c r="G500" s="137" t="s">
        <v>162</v>
      </c>
      <c r="H500" s="138">
        <v>1</v>
      </c>
      <c r="I500" s="139" t="s">
        <v>247</v>
      </c>
      <c r="J500" s="140">
        <v>1</v>
      </c>
      <c r="K500" s="137"/>
      <c r="L500" s="138"/>
      <c r="M500" s="141"/>
      <c r="N500" s="140"/>
      <c r="O500" s="137"/>
      <c r="P500" s="138"/>
      <c r="Q500" s="137"/>
      <c r="R500" s="138"/>
    </row>
    <row r="501" spans="1:18" x14ac:dyDescent="0.25">
      <c r="A501" s="134">
        <v>24.010100000000001</v>
      </c>
      <c r="B501" s="135" t="s">
        <v>331</v>
      </c>
      <c r="C501" s="134" t="s">
        <v>508</v>
      </c>
      <c r="D501" s="134"/>
      <c r="E501" s="134"/>
      <c r="F501" s="136" t="s">
        <v>137</v>
      </c>
      <c r="G501" s="137" t="s">
        <v>159</v>
      </c>
      <c r="H501" s="138">
        <v>5</v>
      </c>
      <c r="I501" s="139"/>
      <c r="J501" s="140"/>
      <c r="K501" s="137"/>
      <c r="L501" s="138"/>
      <c r="M501" s="141"/>
      <c r="N501" s="140"/>
      <c r="O501" s="137"/>
      <c r="P501" s="138"/>
      <c r="Q501" s="137"/>
      <c r="R501" s="138"/>
    </row>
    <row r="502" spans="1:18" x14ac:dyDescent="0.25">
      <c r="A502" s="134">
        <v>24.010100000000001</v>
      </c>
      <c r="B502" s="135" t="s">
        <v>331</v>
      </c>
      <c r="C502" s="134" t="s">
        <v>508</v>
      </c>
      <c r="D502" s="134"/>
      <c r="E502" s="134"/>
      <c r="F502" s="136" t="s">
        <v>137</v>
      </c>
      <c r="G502" s="137" t="s">
        <v>320</v>
      </c>
      <c r="H502" s="138">
        <v>3</v>
      </c>
      <c r="I502" s="139"/>
      <c r="J502" s="140"/>
      <c r="K502" s="137"/>
      <c r="L502" s="138"/>
      <c r="M502" s="141"/>
      <c r="N502" s="140"/>
      <c r="O502" s="137"/>
      <c r="P502" s="138"/>
      <c r="Q502" s="137"/>
      <c r="R502" s="138"/>
    </row>
    <row r="503" spans="1:18" x14ac:dyDescent="0.25">
      <c r="A503" s="134">
        <v>24.010100000000001</v>
      </c>
      <c r="B503" s="135" t="s">
        <v>331</v>
      </c>
      <c r="C503" s="134" t="s">
        <v>508</v>
      </c>
      <c r="D503" s="134"/>
      <c r="E503" s="134"/>
      <c r="F503" s="136" t="s">
        <v>137</v>
      </c>
      <c r="G503" s="137" t="s">
        <v>328</v>
      </c>
      <c r="H503" s="138">
        <v>1</v>
      </c>
      <c r="I503" s="139"/>
      <c r="J503" s="140"/>
      <c r="K503" s="137"/>
      <c r="L503" s="138"/>
      <c r="M503" s="141"/>
      <c r="N503" s="140"/>
      <c r="O503" s="137"/>
      <c r="P503" s="138"/>
      <c r="Q503" s="137"/>
      <c r="R503" s="138"/>
    </row>
    <row r="504" spans="1:18" x14ac:dyDescent="0.25">
      <c r="A504" s="134">
        <v>24.010100000000001</v>
      </c>
      <c r="B504" s="135" t="s">
        <v>331</v>
      </c>
      <c r="C504" s="134" t="s">
        <v>508</v>
      </c>
      <c r="D504" s="134"/>
      <c r="E504" s="134"/>
      <c r="F504" s="136" t="s">
        <v>137</v>
      </c>
      <c r="G504" s="137" t="s">
        <v>328</v>
      </c>
      <c r="H504" s="138">
        <v>1</v>
      </c>
      <c r="I504" s="139"/>
      <c r="J504" s="140"/>
      <c r="K504" s="137"/>
      <c r="L504" s="138"/>
      <c r="M504" s="141"/>
      <c r="N504" s="140"/>
      <c r="O504" s="137"/>
      <c r="P504" s="138"/>
      <c r="Q504" s="137"/>
      <c r="R504" s="138"/>
    </row>
    <row r="505" spans="1:18" x14ac:dyDescent="0.25">
      <c r="A505" s="134">
        <v>24.010100000000001</v>
      </c>
      <c r="B505" s="135" t="s">
        <v>331</v>
      </c>
      <c r="C505" s="134" t="s">
        <v>508</v>
      </c>
      <c r="D505" s="134"/>
      <c r="E505" s="134"/>
      <c r="F505" s="136" t="s">
        <v>137</v>
      </c>
      <c r="G505" s="137" t="s">
        <v>329</v>
      </c>
      <c r="H505" s="138">
        <v>13</v>
      </c>
      <c r="I505" s="139"/>
      <c r="J505" s="140"/>
      <c r="K505" s="137"/>
      <c r="L505" s="138"/>
      <c r="M505" s="141"/>
      <c r="N505" s="140"/>
      <c r="O505" s="137"/>
      <c r="P505" s="138"/>
      <c r="Q505" s="137"/>
      <c r="R505" s="138"/>
    </row>
    <row r="506" spans="1:18" x14ac:dyDescent="0.25">
      <c r="A506" s="134">
        <v>24.010100000000001</v>
      </c>
      <c r="B506" s="135" t="s">
        <v>331</v>
      </c>
      <c r="C506" s="134" t="s">
        <v>508</v>
      </c>
      <c r="D506" s="134"/>
      <c r="E506" s="134"/>
      <c r="F506" s="136" t="s">
        <v>137</v>
      </c>
      <c r="G506" s="137" t="s">
        <v>329</v>
      </c>
      <c r="H506" s="138">
        <v>14</v>
      </c>
      <c r="I506" s="139"/>
      <c r="J506" s="140"/>
      <c r="K506" s="137"/>
      <c r="L506" s="138"/>
      <c r="M506" s="141"/>
      <c r="N506" s="140"/>
      <c r="O506" s="137"/>
      <c r="P506" s="138"/>
      <c r="Q506" s="137"/>
      <c r="R506" s="138"/>
    </row>
    <row r="507" spans="1:18" x14ac:dyDescent="0.25">
      <c r="A507" s="134">
        <v>24.010100000000001</v>
      </c>
      <c r="B507" s="135" t="s">
        <v>179</v>
      </c>
      <c r="C507" s="134" t="s">
        <v>509</v>
      </c>
      <c r="D507" s="134"/>
      <c r="E507" s="134"/>
      <c r="F507" s="136" t="s">
        <v>137</v>
      </c>
      <c r="G507" s="137" t="s">
        <v>159</v>
      </c>
      <c r="H507" s="138">
        <v>7</v>
      </c>
      <c r="I507" s="139"/>
      <c r="J507" s="140"/>
      <c r="K507" s="137"/>
      <c r="L507" s="138"/>
      <c r="M507" s="141"/>
      <c r="N507" s="140"/>
      <c r="O507" s="137"/>
      <c r="P507" s="138"/>
      <c r="Q507" s="137"/>
      <c r="R507" s="138"/>
    </row>
    <row r="508" spans="1:18" x14ac:dyDescent="0.25">
      <c r="A508" s="134">
        <v>24.010100000000001</v>
      </c>
      <c r="B508" s="135" t="s">
        <v>179</v>
      </c>
      <c r="C508" s="134" t="s">
        <v>509</v>
      </c>
      <c r="D508" s="134"/>
      <c r="E508" s="134"/>
      <c r="F508" s="136" t="s">
        <v>137</v>
      </c>
      <c r="G508" s="137" t="s">
        <v>320</v>
      </c>
      <c r="H508" s="138">
        <v>19</v>
      </c>
      <c r="I508" s="139"/>
      <c r="J508" s="140"/>
      <c r="K508" s="137"/>
      <c r="L508" s="138"/>
      <c r="M508" s="141"/>
      <c r="N508" s="140"/>
      <c r="O508" s="137"/>
      <c r="P508" s="138"/>
      <c r="Q508" s="137"/>
      <c r="R508" s="138"/>
    </row>
    <row r="509" spans="1:18" x14ac:dyDescent="0.25">
      <c r="A509" s="134">
        <v>24.010100000000001</v>
      </c>
      <c r="B509" s="135" t="s">
        <v>179</v>
      </c>
      <c r="C509" s="134" t="s">
        <v>509</v>
      </c>
      <c r="D509" s="134"/>
      <c r="E509" s="134"/>
      <c r="F509" s="136" t="s">
        <v>137</v>
      </c>
      <c r="G509" s="137" t="s">
        <v>320</v>
      </c>
      <c r="H509" s="138">
        <v>22</v>
      </c>
      <c r="I509" s="139"/>
      <c r="J509" s="140"/>
      <c r="K509" s="137"/>
      <c r="L509" s="138"/>
      <c r="M509" s="141"/>
      <c r="N509" s="140"/>
      <c r="O509" s="137"/>
      <c r="P509" s="138"/>
      <c r="Q509" s="137"/>
      <c r="R509" s="138"/>
    </row>
    <row r="510" spans="1:18" x14ac:dyDescent="0.25">
      <c r="A510" s="134">
        <v>24.010100000000001</v>
      </c>
      <c r="B510" s="135" t="s">
        <v>179</v>
      </c>
      <c r="C510" s="134" t="s">
        <v>509</v>
      </c>
      <c r="D510" s="134"/>
      <c r="E510" s="134"/>
      <c r="F510" s="136" t="s">
        <v>137</v>
      </c>
      <c r="G510" s="137" t="s">
        <v>320</v>
      </c>
      <c r="H510" s="138">
        <v>18</v>
      </c>
      <c r="I510" s="139"/>
      <c r="J510" s="140"/>
      <c r="K510" s="137"/>
      <c r="L510" s="138"/>
      <c r="M510" s="141"/>
      <c r="N510" s="140"/>
      <c r="O510" s="137"/>
      <c r="P510" s="138"/>
      <c r="Q510" s="137"/>
      <c r="R510" s="138"/>
    </row>
    <row r="511" spans="1:18" x14ac:dyDescent="0.25">
      <c r="A511" s="134">
        <v>24.010100000000001</v>
      </c>
      <c r="B511" s="135" t="s">
        <v>179</v>
      </c>
      <c r="C511" s="134" t="s">
        <v>509</v>
      </c>
      <c r="D511" s="134"/>
      <c r="E511" s="134"/>
      <c r="F511" s="136" t="s">
        <v>137</v>
      </c>
      <c r="G511" s="137" t="s">
        <v>328</v>
      </c>
      <c r="H511" s="138">
        <v>4</v>
      </c>
      <c r="I511" s="139"/>
      <c r="J511" s="140"/>
      <c r="K511" s="137"/>
      <c r="L511" s="138"/>
      <c r="M511" s="141"/>
      <c r="N511" s="140"/>
      <c r="O511" s="137"/>
      <c r="P511" s="138"/>
      <c r="Q511" s="137"/>
      <c r="R511" s="138"/>
    </row>
    <row r="512" spans="1:18" x14ac:dyDescent="0.25">
      <c r="A512" s="134">
        <v>24.010100000000001</v>
      </c>
      <c r="B512" s="135" t="s">
        <v>179</v>
      </c>
      <c r="C512" s="134" t="s">
        <v>509</v>
      </c>
      <c r="D512" s="134"/>
      <c r="E512" s="134"/>
      <c r="F512" s="136" t="s">
        <v>137</v>
      </c>
      <c r="G512" s="137" t="s">
        <v>328</v>
      </c>
      <c r="H512" s="138">
        <v>3</v>
      </c>
      <c r="I512" s="139"/>
      <c r="J512" s="140"/>
      <c r="K512" s="137"/>
      <c r="L512" s="138"/>
      <c r="M512" s="141"/>
      <c r="N512" s="140"/>
      <c r="O512" s="137"/>
      <c r="P512" s="138"/>
      <c r="Q512" s="137"/>
      <c r="R512" s="138"/>
    </row>
    <row r="513" spans="1:18" x14ac:dyDescent="0.25">
      <c r="A513" s="134">
        <v>24.010100000000001</v>
      </c>
      <c r="B513" s="135" t="s">
        <v>179</v>
      </c>
      <c r="C513" s="134" t="s">
        <v>509</v>
      </c>
      <c r="D513" s="134"/>
      <c r="E513" s="134"/>
      <c r="F513" s="136" t="s">
        <v>137</v>
      </c>
      <c r="G513" s="137" t="s">
        <v>328</v>
      </c>
      <c r="H513" s="138">
        <v>3</v>
      </c>
      <c r="I513" s="139"/>
      <c r="J513" s="140"/>
      <c r="K513" s="137"/>
      <c r="L513" s="138"/>
      <c r="M513" s="141"/>
      <c r="N513" s="140"/>
      <c r="O513" s="137"/>
      <c r="P513" s="138"/>
      <c r="Q513" s="137"/>
      <c r="R513" s="138"/>
    </row>
    <row r="514" spans="1:18" x14ac:dyDescent="0.25">
      <c r="A514" s="134">
        <v>24.010100000000001</v>
      </c>
      <c r="B514" s="135" t="s">
        <v>179</v>
      </c>
      <c r="C514" s="134" t="s">
        <v>509</v>
      </c>
      <c r="D514" s="134"/>
      <c r="E514" s="134"/>
      <c r="F514" s="136" t="s">
        <v>137</v>
      </c>
      <c r="G514" s="137" t="s">
        <v>162</v>
      </c>
      <c r="H514" s="138">
        <v>14</v>
      </c>
      <c r="I514" s="139"/>
      <c r="J514" s="140"/>
      <c r="K514" s="137"/>
      <c r="L514" s="138"/>
      <c r="M514" s="141"/>
      <c r="N514" s="140"/>
      <c r="O514" s="137"/>
      <c r="P514" s="138"/>
      <c r="Q514" s="137"/>
      <c r="R514" s="138"/>
    </row>
    <row r="515" spans="1:18" x14ac:dyDescent="0.25">
      <c r="A515" s="134">
        <v>24.010100000000001</v>
      </c>
      <c r="B515" s="135" t="s">
        <v>179</v>
      </c>
      <c r="C515" s="134" t="s">
        <v>509</v>
      </c>
      <c r="D515" s="134"/>
      <c r="E515" s="134"/>
      <c r="F515" s="136" t="s">
        <v>137</v>
      </c>
      <c r="G515" s="137" t="s">
        <v>163</v>
      </c>
      <c r="H515" s="138">
        <v>9</v>
      </c>
      <c r="I515" s="139"/>
      <c r="J515" s="140"/>
      <c r="K515" s="137"/>
      <c r="L515" s="138"/>
      <c r="M515" s="141"/>
      <c r="N515" s="140"/>
      <c r="O515" s="137"/>
      <c r="P515" s="138"/>
      <c r="Q515" s="137"/>
      <c r="R515" s="138"/>
    </row>
    <row r="516" spans="1:18" x14ac:dyDescent="0.25">
      <c r="A516" s="134">
        <v>24.010100000000001</v>
      </c>
      <c r="B516" s="135" t="s">
        <v>179</v>
      </c>
      <c r="C516" s="134" t="s">
        <v>509</v>
      </c>
      <c r="D516" s="134"/>
      <c r="E516" s="134"/>
      <c r="F516" s="136" t="s">
        <v>137</v>
      </c>
      <c r="G516" s="137" t="s">
        <v>241</v>
      </c>
      <c r="H516" s="138">
        <v>8</v>
      </c>
      <c r="I516" s="139"/>
      <c r="J516" s="140"/>
      <c r="K516" s="137"/>
      <c r="L516" s="138"/>
      <c r="M516" s="141"/>
      <c r="N516" s="140"/>
      <c r="O516" s="137"/>
      <c r="P516" s="138"/>
      <c r="Q516" s="137"/>
      <c r="R516" s="138"/>
    </row>
    <row r="517" spans="1:18" x14ac:dyDescent="0.25">
      <c r="A517" s="134">
        <v>24.010100000000001</v>
      </c>
      <c r="B517" s="135" t="s">
        <v>179</v>
      </c>
      <c r="C517" s="134" t="s">
        <v>509</v>
      </c>
      <c r="D517" s="134"/>
      <c r="E517" s="134"/>
      <c r="F517" s="136" t="s">
        <v>137</v>
      </c>
      <c r="G517" s="137" t="s">
        <v>332</v>
      </c>
      <c r="H517" s="138">
        <v>7</v>
      </c>
      <c r="I517" s="139"/>
      <c r="J517" s="140"/>
      <c r="K517" s="137"/>
      <c r="L517" s="138"/>
      <c r="M517" s="141"/>
      <c r="N517" s="140"/>
      <c r="O517" s="137"/>
      <c r="P517" s="138"/>
      <c r="Q517" s="137"/>
      <c r="R517" s="138"/>
    </row>
    <row r="518" spans="1:18" x14ac:dyDescent="0.25">
      <c r="A518" s="134">
        <v>24.010100000000001</v>
      </c>
      <c r="B518" s="135" t="s">
        <v>179</v>
      </c>
      <c r="C518" s="134" t="s">
        <v>509</v>
      </c>
      <c r="D518" s="134"/>
      <c r="E518" s="134"/>
      <c r="F518" s="136" t="s">
        <v>137</v>
      </c>
      <c r="G518" s="137" t="s">
        <v>180</v>
      </c>
      <c r="H518" s="138">
        <v>5</v>
      </c>
      <c r="I518" s="139"/>
      <c r="J518" s="140"/>
      <c r="K518" s="137"/>
      <c r="L518" s="138"/>
      <c r="M518" s="141"/>
      <c r="N518" s="140"/>
      <c r="O518" s="137"/>
      <c r="P518" s="138"/>
      <c r="Q518" s="137"/>
      <c r="R518" s="138"/>
    </row>
    <row r="519" spans="1:18" x14ac:dyDescent="0.25">
      <c r="A519" s="134">
        <v>24.010100000000001</v>
      </c>
      <c r="B519" s="135" t="s">
        <v>179</v>
      </c>
      <c r="C519" s="134" t="s">
        <v>509</v>
      </c>
      <c r="D519" s="134"/>
      <c r="E519" s="134"/>
      <c r="F519" s="136" t="s">
        <v>137</v>
      </c>
      <c r="G519" s="137" t="s">
        <v>249</v>
      </c>
      <c r="H519" s="138">
        <v>16</v>
      </c>
      <c r="I519" s="139"/>
      <c r="J519" s="140"/>
      <c r="K519" s="137"/>
      <c r="L519" s="138"/>
      <c r="M519" s="141"/>
      <c r="N519" s="140"/>
      <c r="O519" s="137"/>
      <c r="P519" s="138"/>
      <c r="Q519" s="137"/>
      <c r="R519" s="138"/>
    </row>
    <row r="520" spans="1:18" x14ac:dyDescent="0.25">
      <c r="A520" s="134">
        <v>24.010100000000001</v>
      </c>
      <c r="B520" s="135" t="s">
        <v>179</v>
      </c>
      <c r="C520" s="134" t="s">
        <v>509</v>
      </c>
      <c r="D520" s="134"/>
      <c r="E520" s="134"/>
      <c r="F520" s="136" t="s">
        <v>137</v>
      </c>
      <c r="G520" s="137" t="s">
        <v>249</v>
      </c>
      <c r="H520" s="138">
        <v>13</v>
      </c>
      <c r="I520" s="139"/>
      <c r="J520" s="140"/>
      <c r="K520" s="137"/>
      <c r="L520" s="138"/>
      <c r="M520" s="141"/>
      <c r="N520" s="140"/>
      <c r="O520" s="137"/>
      <c r="P520" s="138"/>
      <c r="Q520" s="137"/>
      <c r="R520" s="138"/>
    </row>
    <row r="521" spans="1:18" x14ac:dyDescent="0.25">
      <c r="A521" s="134">
        <v>24.010100000000001</v>
      </c>
      <c r="B521" s="135" t="s">
        <v>179</v>
      </c>
      <c r="C521" s="134" t="s">
        <v>509</v>
      </c>
      <c r="D521" s="134"/>
      <c r="E521" s="134"/>
      <c r="F521" s="136" t="s">
        <v>137</v>
      </c>
      <c r="G521" s="137" t="s">
        <v>249</v>
      </c>
      <c r="H521" s="138">
        <v>17</v>
      </c>
      <c r="I521" s="139"/>
      <c r="J521" s="140"/>
      <c r="K521" s="137"/>
      <c r="L521" s="138"/>
      <c r="M521" s="141"/>
      <c r="N521" s="140"/>
      <c r="O521" s="137"/>
      <c r="P521" s="138"/>
      <c r="Q521" s="137"/>
      <c r="R521" s="138"/>
    </row>
    <row r="522" spans="1:18" x14ac:dyDescent="0.25">
      <c r="A522" s="134">
        <v>24.010100000000001</v>
      </c>
      <c r="B522" s="135" t="s">
        <v>179</v>
      </c>
      <c r="C522" s="134" t="s">
        <v>509</v>
      </c>
      <c r="D522" s="134"/>
      <c r="E522" s="134"/>
      <c r="F522" s="136" t="s">
        <v>137</v>
      </c>
      <c r="G522" s="137" t="s">
        <v>177</v>
      </c>
      <c r="H522" s="138">
        <v>7</v>
      </c>
      <c r="I522" s="139"/>
      <c r="J522" s="140"/>
      <c r="K522" s="137"/>
      <c r="L522" s="138"/>
      <c r="M522" s="141"/>
      <c r="N522" s="140"/>
      <c r="O522" s="137"/>
      <c r="P522" s="138"/>
      <c r="Q522" s="137"/>
      <c r="R522" s="138"/>
    </row>
    <row r="523" spans="1:18" x14ac:dyDescent="0.25">
      <c r="A523" s="134">
        <v>24.010100000000001</v>
      </c>
      <c r="B523" s="135" t="s">
        <v>179</v>
      </c>
      <c r="C523" s="134" t="s">
        <v>509</v>
      </c>
      <c r="D523" s="134"/>
      <c r="E523" s="134"/>
      <c r="F523" s="136" t="s">
        <v>137</v>
      </c>
      <c r="G523" s="137" t="s">
        <v>146</v>
      </c>
      <c r="H523" s="138">
        <v>4</v>
      </c>
      <c r="I523" s="139"/>
      <c r="J523" s="140"/>
      <c r="K523" s="137"/>
      <c r="L523" s="138"/>
      <c r="M523" s="141"/>
      <c r="N523" s="140"/>
      <c r="O523" s="137"/>
      <c r="P523" s="138"/>
      <c r="Q523" s="137"/>
      <c r="R523" s="138"/>
    </row>
    <row r="524" spans="1:18" x14ac:dyDescent="0.25">
      <c r="A524" s="134">
        <v>24.010100000000001</v>
      </c>
      <c r="B524" s="135" t="s">
        <v>179</v>
      </c>
      <c r="C524" s="134" t="s">
        <v>509</v>
      </c>
      <c r="D524" s="134"/>
      <c r="E524" s="134"/>
      <c r="F524" s="136" t="s">
        <v>137</v>
      </c>
      <c r="G524" s="137" t="s">
        <v>246</v>
      </c>
      <c r="H524" s="138">
        <v>12</v>
      </c>
      <c r="I524" s="139"/>
      <c r="J524" s="140"/>
      <c r="K524" s="137"/>
      <c r="L524" s="138"/>
      <c r="M524" s="141"/>
      <c r="N524" s="140"/>
      <c r="O524" s="137"/>
      <c r="P524" s="138"/>
      <c r="Q524" s="137"/>
      <c r="R524" s="138"/>
    </row>
    <row r="525" spans="1:18" x14ac:dyDescent="0.25">
      <c r="A525" s="134">
        <v>24.010100000000001</v>
      </c>
      <c r="B525" s="135" t="s">
        <v>179</v>
      </c>
      <c r="C525" s="134" t="s">
        <v>509</v>
      </c>
      <c r="D525" s="134"/>
      <c r="E525" s="134"/>
      <c r="F525" s="136" t="s">
        <v>137</v>
      </c>
      <c r="G525" s="137" t="s">
        <v>246</v>
      </c>
      <c r="H525" s="138">
        <v>4</v>
      </c>
      <c r="I525" s="139"/>
      <c r="J525" s="140"/>
      <c r="K525" s="137"/>
      <c r="L525" s="138"/>
      <c r="M525" s="141"/>
      <c r="N525" s="140"/>
      <c r="O525" s="137"/>
      <c r="P525" s="138"/>
      <c r="Q525" s="137"/>
      <c r="R525" s="138"/>
    </row>
    <row r="526" spans="1:18" x14ac:dyDescent="0.25">
      <c r="A526" s="134">
        <v>24.010100000000001</v>
      </c>
      <c r="B526" s="135" t="s">
        <v>179</v>
      </c>
      <c r="C526" s="134" t="s">
        <v>509</v>
      </c>
      <c r="D526" s="134"/>
      <c r="E526" s="134"/>
      <c r="F526" s="136" t="s">
        <v>137</v>
      </c>
      <c r="G526" s="137" t="s">
        <v>330</v>
      </c>
      <c r="H526" s="138">
        <v>14</v>
      </c>
      <c r="I526" s="139"/>
      <c r="J526" s="140"/>
      <c r="K526" s="137"/>
      <c r="L526" s="138"/>
      <c r="M526" s="141"/>
      <c r="N526" s="140"/>
      <c r="O526" s="137"/>
      <c r="P526" s="138"/>
      <c r="Q526" s="137"/>
      <c r="R526" s="138"/>
    </row>
    <row r="527" spans="1:18" x14ac:dyDescent="0.25">
      <c r="A527" s="134">
        <v>24.010100000000001</v>
      </c>
      <c r="B527" s="135" t="s">
        <v>179</v>
      </c>
      <c r="C527" s="134" t="s">
        <v>509</v>
      </c>
      <c r="D527" s="134"/>
      <c r="E527" s="134"/>
      <c r="F527" s="136" t="s">
        <v>137</v>
      </c>
      <c r="G527" s="137" t="s">
        <v>330</v>
      </c>
      <c r="H527" s="138">
        <v>14</v>
      </c>
      <c r="I527" s="139"/>
      <c r="J527" s="140"/>
      <c r="K527" s="137"/>
      <c r="L527" s="138"/>
      <c r="M527" s="141"/>
      <c r="N527" s="140"/>
      <c r="O527" s="137"/>
      <c r="P527" s="138"/>
      <c r="Q527" s="137"/>
      <c r="R527" s="138"/>
    </row>
    <row r="528" spans="1:18" x14ac:dyDescent="0.25">
      <c r="A528" s="134">
        <v>24.010100000000001</v>
      </c>
      <c r="B528" s="135" t="s">
        <v>179</v>
      </c>
      <c r="C528" s="134" t="s">
        <v>509</v>
      </c>
      <c r="D528" s="134"/>
      <c r="E528" s="134" t="s">
        <v>137</v>
      </c>
      <c r="F528" s="136"/>
      <c r="G528" s="137"/>
      <c r="H528" s="138">
        <v>13</v>
      </c>
      <c r="I528" s="139"/>
      <c r="J528" s="140"/>
      <c r="K528" s="137"/>
      <c r="L528" s="138"/>
      <c r="M528" s="141"/>
      <c r="N528" s="140"/>
      <c r="O528" s="137"/>
      <c r="P528" s="138"/>
      <c r="Q528" s="137"/>
      <c r="R528" s="138"/>
    </row>
    <row r="529" spans="1:18" x14ac:dyDescent="0.25">
      <c r="A529" s="134">
        <v>24.010100000000001</v>
      </c>
      <c r="B529" s="135" t="s">
        <v>179</v>
      </c>
      <c r="C529" s="134" t="s">
        <v>509</v>
      </c>
      <c r="D529" s="134"/>
      <c r="E529" s="134"/>
      <c r="F529" s="136" t="s">
        <v>137</v>
      </c>
      <c r="G529" s="137" t="s">
        <v>154</v>
      </c>
      <c r="H529" s="138">
        <v>2</v>
      </c>
      <c r="I529" s="139"/>
      <c r="J529" s="140"/>
      <c r="K529" s="137"/>
      <c r="L529" s="138"/>
      <c r="M529" s="141"/>
      <c r="N529" s="140"/>
      <c r="O529" s="137"/>
      <c r="P529" s="138"/>
      <c r="Q529" s="137"/>
      <c r="R529" s="138"/>
    </row>
    <row r="530" spans="1:18" x14ac:dyDescent="0.25">
      <c r="A530" s="134">
        <v>24.010100000000001</v>
      </c>
      <c r="B530" s="135" t="s">
        <v>179</v>
      </c>
      <c r="C530" s="134" t="s">
        <v>509</v>
      </c>
      <c r="D530" s="134" t="s">
        <v>137</v>
      </c>
      <c r="E530" s="134"/>
      <c r="F530" s="136"/>
      <c r="G530" s="137" t="s">
        <v>318</v>
      </c>
      <c r="H530" s="138">
        <v>5</v>
      </c>
      <c r="I530" s="139" t="s">
        <v>224</v>
      </c>
      <c r="J530" s="140">
        <v>6</v>
      </c>
      <c r="K530" s="137" t="s">
        <v>333</v>
      </c>
      <c r="L530" s="138">
        <v>1</v>
      </c>
      <c r="M530" s="141" t="s">
        <v>238</v>
      </c>
      <c r="N530" s="140">
        <v>7</v>
      </c>
      <c r="O530" s="137"/>
      <c r="P530" s="138"/>
      <c r="Q530" s="137"/>
      <c r="R530" s="138"/>
    </row>
    <row r="531" spans="1:18" x14ac:dyDescent="0.25">
      <c r="A531" s="134">
        <v>24.010100000000001</v>
      </c>
      <c r="B531" s="135" t="s">
        <v>179</v>
      </c>
      <c r="C531" s="134" t="s">
        <v>509</v>
      </c>
      <c r="D531" s="134"/>
      <c r="E531" s="134" t="s">
        <v>137</v>
      </c>
      <c r="F531" s="136"/>
      <c r="G531" s="137"/>
      <c r="H531" s="138">
        <v>4</v>
      </c>
      <c r="I531" s="139"/>
      <c r="J531" s="140"/>
      <c r="K531" s="137"/>
      <c r="L531" s="138"/>
      <c r="M531" s="141"/>
      <c r="N531" s="140"/>
      <c r="O531" s="137"/>
      <c r="P531" s="138"/>
      <c r="Q531" s="137"/>
      <c r="R531" s="138"/>
    </row>
    <row r="532" spans="1:18" x14ac:dyDescent="0.25">
      <c r="A532" s="134">
        <v>51.080100000000002</v>
      </c>
      <c r="B532" s="135" t="s">
        <v>334</v>
      </c>
      <c r="C532" s="134" t="s">
        <v>510</v>
      </c>
      <c r="D532" s="134"/>
      <c r="E532" s="134" t="s">
        <v>137</v>
      </c>
      <c r="F532" s="136"/>
      <c r="G532" s="137"/>
      <c r="H532" s="138">
        <v>16</v>
      </c>
      <c r="I532" s="139"/>
      <c r="J532" s="140"/>
      <c r="K532" s="137"/>
      <c r="L532" s="138"/>
      <c r="M532" s="141"/>
      <c r="N532" s="140"/>
      <c r="O532" s="137"/>
      <c r="P532" s="138"/>
      <c r="Q532" s="137"/>
      <c r="R532" s="138"/>
    </row>
    <row r="533" spans="1:18" x14ac:dyDescent="0.25">
      <c r="A533" s="134">
        <v>51.080100000000002</v>
      </c>
      <c r="B533" s="135" t="s">
        <v>334</v>
      </c>
      <c r="C533" s="134" t="s">
        <v>510</v>
      </c>
      <c r="D533" s="134"/>
      <c r="E533" s="134" t="s">
        <v>137</v>
      </c>
      <c r="F533" s="136"/>
      <c r="G533" s="137"/>
      <c r="H533" s="138">
        <v>20</v>
      </c>
      <c r="I533" s="139"/>
      <c r="J533" s="140"/>
      <c r="K533" s="137"/>
      <c r="L533" s="138"/>
      <c r="M533" s="141"/>
      <c r="N533" s="140"/>
      <c r="O533" s="137"/>
      <c r="P533" s="138"/>
      <c r="Q533" s="137"/>
      <c r="R533" s="138"/>
    </row>
    <row r="534" spans="1:18" x14ac:dyDescent="0.25">
      <c r="A534" s="134">
        <v>51.080100000000002</v>
      </c>
      <c r="B534" s="135" t="s">
        <v>334</v>
      </c>
      <c r="C534" s="134" t="s">
        <v>510</v>
      </c>
      <c r="D534" s="134"/>
      <c r="E534" s="134" t="s">
        <v>137</v>
      </c>
      <c r="F534" s="136"/>
      <c r="G534" s="137"/>
      <c r="H534" s="138">
        <v>15</v>
      </c>
      <c r="I534" s="139"/>
      <c r="J534" s="140"/>
      <c r="K534" s="137"/>
      <c r="L534" s="138"/>
      <c r="M534" s="141"/>
      <c r="N534" s="140"/>
      <c r="O534" s="137"/>
      <c r="P534" s="138"/>
      <c r="Q534" s="137"/>
      <c r="R534" s="138"/>
    </row>
    <row r="535" spans="1:18" x14ac:dyDescent="0.25">
      <c r="A535" s="134">
        <v>51.080100000000002</v>
      </c>
      <c r="B535" s="135" t="s">
        <v>334</v>
      </c>
      <c r="C535" s="134" t="s">
        <v>510</v>
      </c>
      <c r="D535" s="134"/>
      <c r="E535" s="134" t="s">
        <v>137</v>
      </c>
      <c r="F535" s="136"/>
      <c r="G535" s="137"/>
      <c r="H535" s="138">
        <v>18</v>
      </c>
      <c r="I535" s="139"/>
      <c r="J535" s="140"/>
      <c r="K535" s="137"/>
      <c r="L535" s="138"/>
      <c r="M535" s="141"/>
      <c r="N535" s="140"/>
      <c r="O535" s="137"/>
      <c r="P535" s="138"/>
      <c r="Q535" s="137"/>
      <c r="R535" s="138"/>
    </row>
    <row r="536" spans="1:18" x14ac:dyDescent="0.25">
      <c r="A536" s="134">
        <v>51.080100000000002</v>
      </c>
      <c r="B536" s="135" t="s">
        <v>334</v>
      </c>
      <c r="C536" s="134" t="s">
        <v>510</v>
      </c>
      <c r="D536" s="134"/>
      <c r="E536" s="134" t="s">
        <v>137</v>
      </c>
      <c r="F536" s="136"/>
      <c r="G536" s="137"/>
      <c r="H536" s="138">
        <v>14</v>
      </c>
      <c r="I536" s="139"/>
      <c r="J536" s="140"/>
      <c r="K536" s="137"/>
      <c r="L536" s="138"/>
      <c r="M536" s="141"/>
      <c r="N536" s="140"/>
      <c r="O536" s="137"/>
      <c r="P536" s="138"/>
      <c r="Q536" s="137"/>
      <c r="R536" s="138"/>
    </row>
    <row r="537" spans="1:18" x14ac:dyDescent="0.25">
      <c r="A537" s="134">
        <v>51.080100000000002</v>
      </c>
      <c r="B537" s="135" t="s">
        <v>334</v>
      </c>
      <c r="C537" s="134" t="s">
        <v>510</v>
      </c>
      <c r="D537" s="134"/>
      <c r="E537" s="134" t="s">
        <v>137</v>
      </c>
      <c r="F537" s="136"/>
      <c r="G537" s="137"/>
      <c r="H537" s="138">
        <v>4</v>
      </c>
      <c r="I537" s="139"/>
      <c r="J537" s="140"/>
      <c r="K537" s="137"/>
      <c r="L537" s="138"/>
      <c r="M537" s="141"/>
      <c r="N537" s="140"/>
      <c r="O537" s="137"/>
      <c r="P537" s="138"/>
      <c r="Q537" s="137"/>
      <c r="R537" s="138"/>
    </row>
    <row r="538" spans="1:18" x14ac:dyDescent="0.25">
      <c r="A538" s="134">
        <v>51.080100000000002</v>
      </c>
      <c r="B538" s="135" t="s">
        <v>334</v>
      </c>
      <c r="C538" s="134" t="s">
        <v>510</v>
      </c>
      <c r="D538" s="134" t="s">
        <v>137</v>
      </c>
      <c r="E538" s="134"/>
      <c r="F538" s="136"/>
      <c r="G538" s="137" t="s">
        <v>193</v>
      </c>
      <c r="H538" s="138">
        <v>10</v>
      </c>
      <c r="I538" s="139"/>
      <c r="J538" s="140"/>
      <c r="K538" s="137"/>
      <c r="L538" s="138"/>
      <c r="M538" s="141"/>
      <c r="N538" s="140"/>
      <c r="O538" s="137"/>
      <c r="P538" s="138"/>
      <c r="Q538" s="137"/>
      <c r="R538" s="138"/>
    </row>
    <row r="539" spans="1:18" x14ac:dyDescent="0.25">
      <c r="A539" s="134">
        <v>51.080100000000002</v>
      </c>
      <c r="B539" s="135" t="s">
        <v>334</v>
      </c>
      <c r="C539" s="134" t="s">
        <v>510</v>
      </c>
      <c r="D539" s="134"/>
      <c r="E539" s="134" t="s">
        <v>137</v>
      </c>
      <c r="F539" s="136"/>
      <c r="G539" s="137"/>
      <c r="H539" s="138">
        <v>10</v>
      </c>
      <c r="I539" s="139"/>
      <c r="J539" s="140"/>
      <c r="K539" s="137"/>
      <c r="L539" s="138"/>
      <c r="M539" s="141"/>
      <c r="N539" s="140"/>
      <c r="O539" s="137"/>
      <c r="P539" s="138"/>
      <c r="Q539" s="137"/>
      <c r="R539" s="138"/>
    </row>
    <row r="540" spans="1:18" x14ac:dyDescent="0.25">
      <c r="A540" s="134">
        <v>51.080100000000002</v>
      </c>
      <c r="B540" s="135" t="s">
        <v>335</v>
      </c>
      <c r="C540" s="134" t="s">
        <v>511</v>
      </c>
      <c r="D540" s="134"/>
      <c r="E540" s="134"/>
      <c r="F540" s="136" t="s">
        <v>137</v>
      </c>
      <c r="G540" s="137" t="s">
        <v>139</v>
      </c>
      <c r="H540" s="138">
        <v>16</v>
      </c>
      <c r="I540" s="139"/>
      <c r="J540" s="140"/>
      <c r="K540" s="137"/>
      <c r="L540" s="138"/>
      <c r="M540" s="141"/>
      <c r="N540" s="140"/>
      <c r="O540" s="137"/>
      <c r="P540" s="138"/>
      <c r="Q540" s="137"/>
      <c r="R540" s="138"/>
    </row>
    <row r="541" spans="1:18" x14ac:dyDescent="0.25">
      <c r="A541" s="134">
        <v>51.080100000000002</v>
      </c>
      <c r="B541" s="135" t="s">
        <v>335</v>
      </c>
      <c r="C541" s="134" t="s">
        <v>511</v>
      </c>
      <c r="D541" s="134"/>
      <c r="E541" s="134"/>
      <c r="F541" s="136" t="s">
        <v>137</v>
      </c>
      <c r="G541" s="137" t="s">
        <v>139</v>
      </c>
      <c r="H541" s="138">
        <v>6</v>
      </c>
      <c r="I541" s="139"/>
      <c r="J541" s="140"/>
      <c r="K541" s="137"/>
      <c r="L541" s="138"/>
      <c r="M541" s="141"/>
      <c r="N541" s="140"/>
      <c r="O541" s="137"/>
      <c r="P541" s="138"/>
      <c r="Q541" s="137"/>
      <c r="R541" s="138"/>
    </row>
    <row r="542" spans="1:18" x14ac:dyDescent="0.25">
      <c r="A542">
        <v>51.080100000000002</v>
      </c>
      <c r="B542" t="s">
        <v>335</v>
      </c>
      <c r="C542" t="s">
        <v>511</v>
      </c>
      <c r="E542" t="s">
        <v>137</v>
      </c>
      <c r="H542">
        <v>1</v>
      </c>
    </row>
    <row r="543" spans="1:18" x14ac:dyDescent="0.25">
      <c r="A543">
        <v>51.080100000000002</v>
      </c>
      <c r="B543" t="s">
        <v>336</v>
      </c>
      <c r="C543" t="s">
        <v>512</v>
      </c>
      <c r="F543" s="63" t="s">
        <v>137</v>
      </c>
      <c r="G543" t="s">
        <v>139</v>
      </c>
      <c r="H543">
        <v>4</v>
      </c>
    </row>
    <row r="544" spans="1:18" x14ac:dyDescent="0.25">
      <c r="A544">
        <v>51.1004</v>
      </c>
      <c r="B544" t="s">
        <v>337</v>
      </c>
      <c r="C544" t="s">
        <v>513</v>
      </c>
      <c r="F544" s="63" t="s">
        <v>137</v>
      </c>
      <c r="G544" t="s">
        <v>88</v>
      </c>
      <c r="H544">
        <v>13</v>
      </c>
    </row>
    <row r="545" spans="1:8" x14ac:dyDescent="0.25">
      <c r="A545">
        <v>51.1004</v>
      </c>
      <c r="B545" t="s">
        <v>337</v>
      </c>
      <c r="C545" t="s">
        <v>513</v>
      </c>
      <c r="F545" s="63" t="s">
        <v>137</v>
      </c>
      <c r="G545" t="s">
        <v>88</v>
      </c>
      <c r="H545">
        <v>9</v>
      </c>
    </row>
    <row r="546" spans="1:8" x14ac:dyDescent="0.25">
      <c r="A546">
        <v>51.1004</v>
      </c>
      <c r="B546" t="s">
        <v>337</v>
      </c>
      <c r="C546" t="s">
        <v>513</v>
      </c>
      <c r="F546" s="63" t="s">
        <v>137</v>
      </c>
      <c r="G546" t="s">
        <v>88</v>
      </c>
      <c r="H546">
        <v>8</v>
      </c>
    </row>
    <row r="547" spans="1:8" x14ac:dyDescent="0.25">
      <c r="A547">
        <v>51.1004</v>
      </c>
      <c r="B547" t="s">
        <v>337</v>
      </c>
      <c r="C547" t="s">
        <v>513</v>
      </c>
      <c r="F547" s="63" t="s">
        <v>137</v>
      </c>
      <c r="G547" t="s">
        <v>88</v>
      </c>
      <c r="H547">
        <v>10</v>
      </c>
    </row>
    <row r="548" spans="1:8" x14ac:dyDescent="0.25">
      <c r="A548">
        <v>51.1004</v>
      </c>
      <c r="B548" t="s">
        <v>337</v>
      </c>
      <c r="C548" t="s">
        <v>513</v>
      </c>
      <c r="F548" s="63" t="s">
        <v>137</v>
      </c>
      <c r="G548" t="s">
        <v>88</v>
      </c>
      <c r="H548">
        <v>13</v>
      </c>
    </row>
    <row r="549" spans="1:8" x14ac:dyDescent="0.25">
      <c r="A549">
        <v>51.1004</v>
      </c>
      <c r="B549" t="s">
        <v>337</v>
      </c>
      <c r="C549" t="s">
        <v>513</v>
      </c>
      <c r="F549" s="63" t="s">
        <v>137</v>
      </c>
      <c r="G549" t="s">
        <v>88</v>
      </c>
      <c r="H549">
        <v>12</v>
      </c>
    </row>
    <row r="550" spans="1:8" x14ac:dyDescent="0.25">
      <c r="A550">
        <v>24.010100000000001</v>
      </c>
      <c r="B550" t="s">
        <v>338</v>
      </c>
      <c r="C550" t="s">
        <v>514</v>
      </c>
      <c r="F550" s="63" t="s">
        <v>137</v>
      </c>
      <c r="G550" t="s">
        <v>339</v>
      </c>
      <c r="H550">
        <v>3</v>
      </c>
    </row>
    <row r="551" spans="1:8" x14ac:dyDescent="0.25">
      <c r="A551">
        <v>24.010100000000001</v>
      </c>
      <c r="B551" t="s">
        <v>338</v>
      </c>
      <c r="C551" t="s">
        <v>514</v>
      </c>
      <c r="E551" t="s">
        <v>137</v>
      </c>
      <c r="H551">
        <v>17</v>
      </c>
    </row>
    <row r="552" spans="1:8" x14ac:dyDescent="0.25">
      <c r="A552">
        <v>24.010100000000001</v>
      </c>
      <c r="B552" t="s">
        <v>340</v>
      </c>
      <c r="C552" t="s">
        <v>515</v>
      </c>
      <c r="E552" t="s">
        <v>137</v>
      </c>
      <c r="H552">
        <v>1</v>
      </c>
    </row>
    <row r="553" spans="1:8" x14ac:dyDescent="0.25">
      <c r="A553">
        <v>24.010100000000001</v>
      </c>
      <c r="B553" t="s">
        <v>340</v>
      </c>
      <c r="C553" t="s">
        <v>515</v>
      </c>
      <c r="E553" t="s">
        <v>137</v>
      </c>
      <c r="H553">
        <v>14</v>
      </c>
    </row>
    <row r="554" spans="1:8" x14ac:dyDescent="0.25">
      <c r="A554">
        <v>52.040100000000002</v>
      </c>
      <c r="B554" t="s">
        <v>341</v>
      </c>
      <c r="C554" t="s">
        <v>516</v>
      </c>
      <c r="F554" s="63" t="s">
        <v>137</v>
      </c>
      <c r="G554" t="s">
        <v>139</v>
      </c>
      <c r="H554">
        <v>7</v>
      </c>
    </row>
    <row r="555" spans="1:8" x14ac:dyDescent="0.25">
      <c r="A555">
        <v>24.010100000000001</v>
      </c>
      <c r="B555" t="s">
        <v>342</v>
      </c>
      <c r="C555" t="s">
        <v>517</v>
      </c>
      <c r="E555" t="s">
        <v>137</v>
      </c>
      <c r="H555">
        <v>2</v>
      </c>
    </row>
    <row r="556" spans="1:8" x14ac:dyDescent="0.25">
      <c r="A556">
        <v>24.010100000000001</v>
      </c>
      <c r="B556" t="s">
        <v>342</v>
      </c>
      <c r="C556" t="s">
        <v>517</v>
      </c>
      <c r="E556" t="s">
        <v>137</v>
      </c>
      <c r="H556">
        <v>8</v>
      </c>
    </row>
    <row r="557" spans="1:8" x14ac:dyDescent="0.25">
      <c r="A557">
        <v>24.010100000000001</v>
      </c>
      <c r="B557" t="s">
        <v>343</v>
      </c>
      <c r="C557" t="s">
        <v>518</v>
      </c>
      <c r="E557" t="s">
        <v>137</v>
      </c>
      <c r="H557">
        <v>2</v>
      </c>
    </row>
    <row r="558" spans="1:8" x14ac:dyDescent="0.25">
      <c r="A558">
        <v>24.010100000000001</v>
      </c>
      <c r="B558" t="s">
        <v>343</v>
      </c>
      <c r="C558" t="s">
        <v>518</v>
      </c>
      <c r="E558" t="s">
        <v>137</v>
      </c>
      <c r="H558">
        <v>1</v>
      </c>
    </row>
    <row r="559" spans="1:8" x14ac:dyDescent="0.25">
      <c r="A559">
        <v>24.010100000000001</v>
      </c>
      <c r="B559" t="s">
        <v>343</v>
      </c>
      <c r="C559" t="s">
        <v>518</v>
      </c>
      <c r="F559" s="63" t="s">
        <v>137</v>
      </c>
      <c r="G559" t="s">
        <v>139</v>
      </c>
      <c r="H559">
        <v>1</v>
      </c>
    </row>
    <row r="560" spans="1:8" x14ac:dyDescent="0.25">
      <c r="A560">
        <v>24.010100000000001</v>
      </c>
      <c r="B560" t="s">
        <v>343</v>
      </c>
      <c r="C560" t="s">
        <v>518</v>
      </c>
      <c r="F560" s="63" t="s">
        <v>137</v>
      </c>
      <c r="G560" t="s">
        <v>139</v>
      </c>
      <c r="H560">
        <v>10</v>
      </c>
    </row>
    <row r="561" spans="1:8" x14ac:dyDescent="0.25">
      <c r="A561">
        <v>24.010100000000001</v>
      </c>
      <c r="B561" t="s">
        <v>343</v>
      </c>
      <c r="C561" t="s">
        <v>518</v>
      </c>
      <c r="F561" s="63" t="s">
        <v>137</v>
      </c>
      <c r="G561" t="s">
        <v>139</v>
      </c>
      <c r="H561">
        <v>11</v>
      </c>
    </row>
    <row r="562" spans="1:8" x14ac:dyDescent="0.25">
      <c r="A562">
        <v>24.010100000000001</v>
      </c>
      <c r="B562" t="s">
        <v>344</v>
      </c>
      <c r="C562" t="s">
        <v>519</v>
      </c>
      <c r="E562" t="s">
        <v>137</v>
      </c>
      <c r="H562">
        <v>8</v>
      </c>
    </row>
    <row r="563" spans="1:8" x14ac:dyDescent="0.25">
      <c r="A563">
        <v>24.010100000000001</v>
      </c>
      <c r="B563" t="s">
        <v>344</v>
      </c>
      <c r="C563" t="s">
        <v>519</v>
      </c>
      <c r="E563" t="s">
        <v>137</v>
      </c>
      <c r="H563">
        <v>7</v>
      </c>
    </row>
    <row r="564" spans="1:8" x14ac:dyDescent="0.25">
      <c r="A564">
        <v>24.010100000000001</v>
      </c>
      <c r="B564" t="s">
        <v>344</v>
      </c>
      <c r="C564" t="s">
        <v>519</v>
      </c>
      <c r="F564" s="63" t="s">
        <v>137</v>
      </c>
      <c r="G564" t="s">
        <v>152</v>
      </c>
      <c r="H564">
        <v>22</v>
      </c>
    </row>
    <row r="565" spans="1:8" x14ac:dyDescent="0.25">
      <c r="A565">
        <v>24.010100000000001</v>
      </c>
      <c r="B565" t="s">
        <v>344</v>
      </c>
      <c r="C565" t="s">
        <v>519</v>
      </c>
      <c r="F565" s="63" t="s">
        <v>137</v>
      </c>
      <c r="G565" t="s">
        <v>152</v>
      </c>
      <c r="H565">
        <v>24</v>
      </c>
    </row>
    <row r="566" spans="1:8" x14ac:dyDescent="0.25">
      <c r="A566">
        <v>24.010100000000001</v>
      </c>
      <c r="B566" t="s">
        <v>344</v>
      </c>
      <c r="C566" t="s">
        <v>519</v>
      </c>
      <c r="F566" s="63" t="s">
        <v>137</v>
      </c>
      <c r="G566" t="s">
        <v>152</v>
      </c>
      <c r="H566">
        <v>12</v>
      </c>
    </row>
    <row r="567" spans="1:8" x14ac:dyDescent="0.25">
      <c r="A567">
        <v>24.010100000000001</v>
      </c>
      <c r="B567" t="s">
        <v>344</v>
      </c>
      <c r="C567" t="s">
        <v>519</v>
      </c>
      <c r="F567" s="63" t="s">
        <v>137</v>
      </c>
      <c r="G567" t="s">
        <v>139</v>
      </c>
      <c r="H567">
        <v>1</v>
      </c>
    </row>
    <row r="568" spans="1:8" x14ac:dyDescent="0.25">
      <c r="A568">
        <v>24.010100000000001</v>
      </c>
      <c r="B568" t="s">
        <v>344</v>
      </c>
      <c r="C568" t="s">
        <v>519</v>
      </c>
      <c r="E568" t="s">
        <v>137</v>
      </c>
      <c r="H568">
        <v>11</v>
      </c>
    </row>
    <row r="569" spans="1:8" x14ac:dyDescent="0.25">
      <c r="A569">
        <v>24.010100000000001</v>
      </c>
      <c r="B569" t="s">
        <v>344</v>
      </c>
      <c r="C569" t="s">
        <v>519</v>
      </c>
      <c r="E569" t="s">
        <v>137</v>
      </c>
      <c r="H569">
        <v>14</v>
      </c>
    </row>
    <row r="570" spans="1:8" x14ac:dyDescent="0.25">
      <c r="A570">
        <v>24.010100000000001</v>
      </c>
      <c r="B570" t="s">
        <v>344</v>
      </c>
      <c r="C570" t="s">
        <v>519</v>
      </c>
      <c r="F570" s="63" t="s">
        <v>137</v>
      </c>
      <c r="G570" t="s">
        <v>139</v>
      </c>
      <c r="H570">
        <v>21</v>
      </c>
    </row>
    <row r="571" spans="1:8" x14ac:dyDescent="0.25">
      <c r="A571">
        <v>24.010100000000001</v>
      </c>
      <c r="B571" t="s">
        <v>345</v>
      </c>
      <c r="C571" t="s">
        <v>520</v>
      </c>
      <c r="E571" t="s">
        <v>137</v>
      </c>
      <c r="H571">
        <v>8</v>
      </c>
    </row>
    <row r="572" spans="1:8" x14ac:dyDescent="0.25">
      <c r="A572">
        <v>24.010100000000001</v>
      </c>
      <c r="B572" t="s">
        <v>345</v>
      </c>
      <c r="C572" t="s">
        <v>520</v>
      </c>
      <c r="E572" t="s">
        <v>137</v>
      </c>
      <c r="H572">
        <v>5</v>
      </c>
    </row>
    <row r="573" spans="1:8" x14ac:dyDescent="0.25">
      <c r="A573">
        <v>24.010100000000001</v>
      </c>
      <c r="B573" t="s">
        <v>345</v>
      </c>
      <c r="C573" t="s">
        <v>520</v>
      </c>
      <c r="E573" t="s">
        <v>137</v>
      </c>
      <c r="H573">
        <v>5</v>
      </c>
    </row>
    <row r="574" spans="1:8" x14ac:dyDescent="0.25">
      <c r="A574">
        <v>24.010100000000001</v>
      </c>
      <c r="B574" t="s">
        <v>345</v>
      </c>
      <c r="C574" t="s">
        <v>520</v>
      </c>
      <c r="F574" s="63" t="s">
        <v>137</v>
      </c>
      <c r="G574" t="s">
        <v>339</v>
      </c>
      <c r="H574">
        <v>9</v>
      </c>
    </row>
    <row r="575" spans="1:8" x14ac:dyDescent="0.25">
      <c r="A575">
        <v>24.010100000000001</v>
      </c>
      <c r="B575" t="s">
        <v>345</v>
      </c>
      <c r="C575" t="s">
        <v>520</v>
      </c>
      <c r="E575" t="s">
        <v>137</v>
      </c>
      <c r="H575">
        <v>3</v>
      </c>
    </row>
    <row r="576" spans="1:8" x14ac:dyDescent="0.25">
      <c r="A576">
        <v>24.010100000000001</v>
      </c>
      <c r="B576" t="s">
        <v>345</v>
      </c>
      <c r="C576" t="s">
        <v>520</v>
      </c>
      <c r="E576" t="s">
        <v>137</v>
      </c>
      <c r="H576">
        <v>3</v>
      </c>
    </row>
    <row r="577" spans="1:8" x14ac:dyDescent="0.25">
      <c r="A577">
        <v>24.010100000000001</v>
      </c>
      <c r="B577" t="s">
        <v>345</v>
      </c>
      <c r="C577" t="s">
        <v>520</v>
      </c>
      <c r="F577" s="63" t="s">
        <v>137</v>
      </c>
      <c r="G577" t="s">
        <v>139</v>
      </c>
      <c r="H577">
        <v>13</v>
      </c>
    </row>
    <row r="578" spans="1:8" x14ac:dyDescent="0.25">
      <c r="A578">
        <v>24.010100000000001</v>
      </c>
      <c r="B578" t="s">
        <v>346</v>
      </c>
      <c r="C578" t="s">
        <v>521</v>
      </c>
      <c r="F578" s="63" t="s">
        <v>137</v>
      </c>
      <c r="G578" t="s">
        <v>162</v>
      </c>
      <c r="H578">
        <v>10</v>
      </c>
    </row>
    <row r="579" spans="1:8" x14ac:dyDescent="0.25">
      <c r="A579">
        <v>24.010100000000001</v>
      </c>
      <c r="B579" t="s">
        <v>346</v>
      </c>
      <c r="C579" t="s">
        <v>521</v>
      </c>
      <c r="F579" s="63" t="s">
        <v>137</v>
      </c>
      <c r="G579" t="s">
        <v>238</v>
      </c>
      <c r="H579">
        <v>4</v>
      </c>
    </row>
    <row r="580" spans="1:8" x14ac:dyDescent="0.25">
      <c r="A580">
        <v>24.010100000000001</v>
      </c>
      <c r="B580" t="s">
        <v>346</v>
      </c>
      <c r="C580" t="s">
        <v>521</v>
      </c>
      <c r="E580" t="s">
        <v>137</v>
      </c>
      <c r="H580">
        <v>23</v>
      </c>
    </row>
    <row r="581" spans="1:8" x14ac:dyDescent="0.25">
      <c r="A581">
        <v>24.010100000000001</v>
      </c>
      <c r="B581" t="s">
        <v>346</v>
      </c>
      <c r="C581" t="s">
        <v>521</v>
      </c>
      <c r="E581" t="s">
        <v>137</v>
      </c>
      <c r="H581">
        <v>18</v>
      </c>
    </row>
    <row r="582" spans="1:8" x14ac:dyDescent="0.25">
      <c r="A582">
        <v>24.010100000000001</v>
      </c>
      <c r="B582" t="s">
        <v>346</v>
      </c>
      <c r="C582" t="s">
        <v>521</v>
      </c>
      <c r="E582" t="s">
        <v>137</v>
      </c>
      <c r="H582">
        <v>21</v>
      </c>
    </row>
    <row r="583" spans="1:8" x14ac:dyDescent="0.25">
      <c r="A583">
        <v>24.010100000000001</v>
      </c>
      <c r="B583" t="s">
        <v>346</v>
      </c>
      <c r="C583" t="s">
        <v>521</v>
      </c>
      <c r="E583" t="s">
        <v>137</v>
      </c>
      <c r="H583">
        <v>24</v>
      </c>
    </row>
    <row r="584" spans="1:8" x14ac:dyDescent="0.25">
      <c r="A584">
        <v>24.010100000000001</v>
      </c>
      <c r="B584" t="s">
        <v>346</v>
      </c>
      <c r="C584" t="s">
        <v>521</v>
      </c>
      <c r="E584" t="s">
        <v>137</v>
      </c>
      <c r="H584">
        <v>20</v>
      </c>
    </row>
    <row r="585" spans="1:8" x14ac:dyDescent="0.25">
      <c r="A585">
        <v>24.010100000000001</v>
      </c>
      <c r="B585" t="s">
        <v>346</v>
      </c>
      <c r="C585" t="s">
        <v>521</v>
      </c>
      <c r="E585" t="s">
        <v>137</v>
      </c>
      <c r="H585">
        <v>21</v>
      </c>
    </row>
    <row r="586" spans="1:8" x14ac:dyDescent="0.25">
      <c r="A586">
        <v>24.010100000000001</v>
      </c>
      <c r="B586" t="s">
        <v>346</v>
      </c>
      <c r="C586" t="s">
        <v>521</v>
      </c>
      <c r="E586" t="s">
        <v>137</v>
      </c>
      <c r="H586">
        <v>21</v>
      </c>
    </row>
    <row r="587" spans="1:8" x14ac:dyDescent="0.25">
      <c r="A587">
        <v>24.010100000000001</v>
      </c>
      <c r="B587" t="s">
        <v>346</v>
      </c>
      <c r="C587" t="s">
        <v>521</v>
      </c>
      <c r="E587" t="s">
        <v>137</v>
      </c>
      <c r="H587">
        <v>14</v>
      </c>
    </row>
    <row r="588" spans="1:8" x14ac:dyDescent="0.25">
      <c r="A588">
        <v>24.010100000000001</v>
      </c>
      <c r="B588" t="s">
        <v>346</v>
      </c>
      <c r="C588" t="s">
        <v>521</v>
      </c>
      <c r="F588" s="63" t="s">
        <v>137</v>
      </c>
      <c r="G588" t="s">
        <v>347</v>
      </c>
      <c r="H588">
        <v>17</v>
      </c>
    </row>
    <row r="589" spans="1:8" x14ac:dyDescent="0.25">
      <c r="A589">
        <v>24.010100000000001</v>
      </c>
      <c r="B589" t="s">
        <v>346</v>
      </c>
      <c r="C589" t="s">
        <v>521</v>
      </c>
      <c r="E589" t="s">
        <v>137</v>
      </c>
      <c r="H589">
        <v>19</v>
      </c>
    </row>
    <row r="590" spans="1:8" x14ac:dyDescent="0.25">
      <c r="A590">
        <v>24.010100000000001</v>
      </c>
      <c r="B590" t="s">
        <v>346</v>
      </c>
      <c r="C590" t="s">
        <v>521</v>
      </c>
      <c r="E590" t="s">
        <v>137</v>
      </c>
      <c r="H590">
        <v>16</v>
      </c>
    </row>
    <row r="591" spans="1:8" x14ac:dyDescent="0.25">
      <c r="A591">
        <v>24.010100000000001</v>
      </c>
      <c r="B591" t="s">
        <v>346</v>
      </c>
      <c r="C591" t="s">
        <v>521</v>
      </c>
      <c r="E591" t="s">
        <v>137</v>
      </c>
      <c r="H591">
        <v>11</v>
      </c>
    </row>
    <row r="592" spans="1:8" x14ac:dyDescent="0.25">
      <c r="A592">
        <v>24.010100000000001</v>
      </c>
      <c r="B592" t="s">
        <v>346</v>
      </c>
      <c r="C592" t="s">
        <v>521</v>
      </c>
      <c r="E592" t="s">
        <v>137</v>
      </c>
      <c r="H592">
        <v>9</v>
      </c>
    </row>
    <row r="593" spans="1:8" x14ac:dyDescent="0.25">
      <c r="A593">
        <v>24.010100000000001</v>
      </c>
      <c r="B593" t="s">
        <v>346</v>
      </c>
      <c r="C593" t="s">
        <v>521</v>
      </c>
      <c r="F593" s="63" t="s">
        <v>137</v>
      </c>
      <c r="G593" t="s">
        <v>177</v>
      </c>
      <c r="H593">
        <v>6</v>
      </c>
    </row>
    <row r="594" spans="1:8" x14ac:dyDescent="0.25">
      <c r="A594">
        <v>24.010100000000001</v>
      </c>
      <c r="B594" t="s">
        <v>346</v>
      </c>
      <c r="C594" t="s">
        <v>521</v>
      </c>
      <c r="F594" s="63" t="s">
        <v>137</v>
      </c>
      <c r="G594" t="s">
        <v>339</v>
      </c>
      <c r="H594">
        <v>3</v>
      </c>
    </row>
    <row r="595" spans="1:8" x14ac:dyDescent="0.25">
      <c r="A595">
        <v>24.010100000000001</v>
      </c>
      <c r="B595" t="s">
        <v>346</v>
      </c>
      <c r="C595" t="s">
        <v>521</v>
      </c>
      <c r="E595" t="s">
        <v>137</v>
      </c>
      <c r="H595">
        <v>13</v>
      </c>
    </row>
    <row r="596" spans="1:8" x14ac:dyDescent="0.25">
      <c r="A596">
        <v>24.010100000000001</v>
      </c>
      <c r="B596" t="s">
        <v>346</v>
      </c>
      <c r="C596" t="s">
        <v>521</v>
      </c>
      <c r="E596" t="s">
        <v>137</v>
      </c>
      <c r="H596">
        <v>5</v>
      </c>
    </row>
    <row r="597" spans="1:8" x14ac:dyDescent="0.25">
      <c r="A597">
        <v>24.010100000000001</v>
      </c>
      <c r="B597" t="s">
        <v>346</v>
      </c>
      <c r="C597" t="s">
        <v>521</v>
      </c>
      <c r="E597" t="s">
        <v>137</v>
      </c>
      <c r="H597">
        <v>5</v>
      </c>
    </row>
    <row r="598" spans="1:8" x14ac:dyDescent="0.25">
      <c r="A598">
        <v>24.010100000000001</v>
      </c>
      <c r="B598" t="s">
        <v>346</v>
      </c>
      <c r="C598" t="s">
        <v>521</v>
      </c>
      <c r="E598" t="s">
        <v>137</v>
      </c>
      <c r="H598">
        <v>5</v>
      </c>
    </row>
    <row r="599" spans="1:8" x14ac:dyDescent="0.25">
      <c r="A599">
        <v>24.010100000000001</v>
      </c>
      <c r="B599" t="s">
        <v>346</v>
      </c>
      <c r="C599" t="s">
        <v>521</v>
      </c>
      <c r="D599" s="63" t="s">
        <v>137</v>
      </c>
      <c r="G599" t="s">
        <v>193</v>
      </c>
      <c r="H599">
        <v>12</v>
      </c>
    </row>
    <row r="600" spans="1:8" x14ac:dyDescent="0.25">
      <c r="A600">
        <v>24.010100000000001</v>
      </c>
      <c r="B600" t="s">
        <v>346</v>
      </c>
      <c r="C600" t="s">
        <v>521</v>
      </c>
      <c r="E600" t="s">
        <v>137</v>
      </c>
      <c r="H600">
        <v>6</v>
      </c>
    </row>
    <row r="601" spans="1:8" x14ac:dyDescent="0.25">
      <c r="A601">
        <v>24.010100000000001</v>
      </c>
      <c r="B601" t="s">
        <v>346</v>
      </c>
      <c r="C601" t="s">
        <v>521</v>
      </c>
      <c r="E601" t="s">
        <v>137</v>
      </c>
      <c r="H601">
        <v>1</v>
      </c>
    </row>
    <row r="602" spans="1:8" x14ac:dyDescent="0.25">
      <c r="A602">
        <v>24.010100000000001</v>
      </c>
      <c r="B602" t="s">
        <v>346</v>
      </c>
      <c r="C602" t="s">
        <v>521</v>
      </c>
      <c r="E602" t="s">
        <v>137</v>
      </c>
      <c r="H602">
        <v>1</v>
      </c>
    </row>
    <row r="603" spans="1:8" x14ac:dyDescent="0.25">
      <c r="A603">
        <v>24.010100000000001</v>
      </c>
      <c r="B603" t="s">
        <v>346</v>
      </c>
      <c r="C603" t="s">
        <v>521</v>
      </c>
      <c r="E603" t="s">
        <v>137</v>
      </c>
      <c r="H603">
        <v>4</v>
      </c>
    </row>
    <row r="604" spans="1:8" x14ac:dyDescent="0.25">
      <c r="A604">
        <v>24.010100000000001</v>
      </c>
      <c r="B604" t="s">
        <v>346</v>
      </c>
      <c r="C604" t="s">
        <v>521</v>
      </c>
      <c r="E604" t="s">
        <v>137</v>
      </c>
      <c r="H604">
        <v>1</v>
      </c>
    </row>
    <row r="605" spans="1:8" x14ac:dyDescent="0.25">
      <c r="A605">
        <v>24.010100000000001</v>
      </c>
      <c r="B605" t="s">
        <v>346</v>
      </c>
      <c r="C605" t="s">
        <v>521</v>
      </c>
      <c r="F605" s="63" t="s">
        <v>137</v>
      </c>
      <c r="G605" t="s">
        <v>318</v>
      </c>
      <c r="H605">
        <v>3</v>
      </c>
    </row>
    <row r="606" spans="1:8" x14ac:dyDescent="0.25">
      <c r="A606">
        <v>24.010100000000001</v>
      </c>
      <c r="B606" t="s">
        <v>346</v>
      </c>
      <c r="C606" t="s">
        <v>521</v>
      </c>
      <c r="E606" t="s">
        <v>137</v>
      </c>
      <c r="H606">
        <v>11</v>
      </c>
    </row>
    <row r="607" spans="1:8" x14ac:dyDescent="0.25">
      <c r="A607">
        <v>24.010100000000001</v>
      </c>
      <c r="B607" t="s">
        <v>346</v>
      </c>
      <c r="C607" t="s">
        <v>521</v>
      </c>
      <c r="E607" t="s">
        <v>137</v>
      </c>
      <c r="H607">
        <v>4</v>
      </c>
    </row>
    <row r="608" spans="1:8" x14ac:dyDescent="0.25">
      <c r="A608">
        <v>24.010100000000001</v>
      </c>
      <c r="B608" t="s">
        <v>346</v>
      </c>
      <c r="C608" t="s">
        <v>521</v>
      </c>
      <c r="E608" t="s">
        <v>137</v>
      </c>
      <c r="H608">
        <v>5</v>
      </c>
    </row>
    <row r="609" spans="1:8" x14ac:dyDescent="0.25">
      <c r="A609">
        <v>24.010100000000001</v>
      </c>
      <c r="B609" t="s">
        <v>346</v>
      </c>
      <c r="C609" t="s">
        <v>521</v>
      </c>
      <c r="E609" t="s">
        <v>137</v>
      </c>
      <c r="H609">
        <v>25</v>
      </c>
    </row>
    <row r="610" spans="1:8" x14ac:dyDescent="0.25">
      <c r="A610">
        <v>24.010100000000001</v>
      </c>
      <c r="B610" t="s">
        <v>346</v>
      </c>
      <c r="C610" t="s">
        <v>521</v>
      </c>
      <c r="F610" s="63" t="s">
        <v>137</v>
      </c>
      <c r="G610" t="s">
        <v>152</v>
      </c>
      <c r="H610">
        <v>26</v>
      </c>
    </row>
    <row r="611" spans="1:8" x14ac:dyDescent="0.25">
      <c r="A611">
        <v>24.010100000000001</v>
      </c>
      <c r="B611" t="s">
        <v>346</v>
      </c>
      <c r="C611" t="s">
        <v>521</v>
      </c>
      <c r="E611" t="s">
        <v>137</v>
      </c>
      <c r="H611">
        <v>13</v>
      </c>
    </row>
    <row r="612" spans="1:8" x14ac:dyDescent="0.25">
      <c r="A612">
        <v>24.010100000000001</v>
      </c>
      <c r="B612" t="s">
        <v>346</v>
      </c>
      <c r="C612" t="s">
        <v>521</v>
      </c>
      <c r="F612" s="63" t="s">
        <v>137</v>
      </c>
      <c r="G612" t="s">
        <v>339</v>
      </c>
      <c r="H612">
        <v>12</v>
      </c>
    </row>
    <row r="613" spans="1:8" x14ac:dyDescent="0.25">
      <c r="A613">
        <v>24.010100000000001</v>
      </c>
      <c r="B613" t="s">
        <v>346</v>
      </c>
      <c r="C613" t="s">
        <v>521</v>
      </c>
      <c r="E613" t="s">
        <v>137</v>
      </c>
      <c r="H613">
        <v>9</v>
      </c>
    </row>
    <row r="614" spans="1:8" x14ac:dyDescent="0.25">
      <c r="A614">
        <v>24.010100000000001</v>
      </c>
      <c r="B614" t="s">
        <v>346</v>
      </c>
      <c r="C614" t="s">
        <v>521</v>
      </c>
      <c r="E614" t="s">
        <v>137</v>
      </c>
      <c r="H614">
        <v>3</v>
      </c>
    </row>
    <row r="615" spans="1:8" x14ac:dyDescent="0.25">
      <c r="A615">
        <v>24.010100000000001</v>
      </c>
      <c r="B615" t="s">
        <v>346</v>
      </c>
      <c r="C615" t="s">
        <v>521</v>
      </c>
      <c r="E615" t="s">
        <v>137</v>
      </c>
      <c r="H615">
        <v>4</v>
      </c>
    </row>
    <row r="616" spans="1:8" x14ac:dyDescent="0.25">
      <c r="A616">
        <v>24.010100000000001</v>
      </c>
      <c r="B616" t="s">
        <v>346</v>
      </c>
      <c r="C616" t="s">
        <v>521</v>
      </c>
      <c r="E616" t="s">
        <v>137</v>
      </c>
      <c r="H616">
        <v>8</v>
      </c>
    </row>
    <row r="617" spans="1:8" x14ac:dyDescent="0.25">
      <c r="A617">
        <v>24.010100000000001</v>
      </c>
      <c r="B617" t="s">
        <v>346</v>
      </c>
      <c r="C617" t="s">
        <v>521</v>
      </c>
      <c r="F617" s="63" t="s">
        <v>137</v>
      </c>
      <c r="G617" t="s">
        <v>139</v>
      </c>
      <c r="H617">
        <v>8</v>
      </c>
    </row>
    <row r="618" spans="1:8" x14ac:dyDescent="0.25">
      <c r="A618">
        <v>24.010100000000001</v>
      </c>
      <c r="B618" t="s">
        <v>346</v>
      </c>
      <c r="C618" t="s">
        <v>521</v>
      </c>
      <c r="F618" s="63" t="s">
        <v>137</v>
      </c>
      <c r="G618" t="s">
        <v>139</v>
      </c>
      <c r="H618">
        <v>6</v>
      </c>
    </row>
    <row r="619" spans="1:8" x14ac:dyDescent="0.25">
      <c r="A619">
        <v>24.010100000000001</v>
      </c>
      <c r="B619" t="s">
        <v>346</v>
      </c>
      <c r="C619" t="s">
        <v>521</v>
      </c>
      <c r="F619" s="63" t="s">
        <v>137</v>
      </c>
      <c r="G619" t="s">
        <v>139</v>
      </c>
      <c r="H619">
        <v>17</v>
      </c>
    </row>
    <row r="620" spans="1:8" x14ac:dyDescent="0.25">
      <c r="A620">
        <v>24.010100000000001</v>
      </c>
      <c r="B620" t="s">
        <v>346</v>
      </c>
      <c r="C620" t="s">
        <v>521</v>
      </c>
      <c r="F620" s="63" t="s">
        <v>137</v>
      </c>
      <c r="G620" t="s">
        <v>139</v>
      </c>
      <c r="H620">
        <v>20</v>
      </c>
    </row>
    <row r="621" spans="1:8" x14ac:dyDescent="0.25">
      <c r="A621">
        <v>24.010100000000001</v>
      </c>
      <c r="B621" t="s">
        <v>346</v>
      </c>
      <c r="C621" t="s">
        <v>521</v>
      </c>
      <c r="E621" t="s">
        <v>137</v>
      </c>
      <c r="H621">
        <v>6</v>
      </c>
    </row>
    <row r="622" spans="1:8" x14ac:dyDescent="0.25">
      <c r="A622">
        <v>24.010100000000001</v>
      </c>
      <c r="B622" t="s">
        <v>346</v>
      </c>
      <c r="C622" t="s">
        <v>521</v>
      </c>
      <c r="F622" s="63" t="s">
        <v>137</v>
      </c>
      <c r="G622" t="s">
        <v>139</v>
      </c>
      <c r="H622">
        <v>15</v>
      </c>
    </row>
    <row r="623" spans="1:8" x14ac:dyDescent="0.25">
      <c r="A623">
        <v>24.010100000000001</v>
      </c>
      <c r="B623" t="s">
        <v>348</v>
      </c>
      <c r="C623" t="s">
        <v>522</v>
      </c>
      <c r="E623" t="s">
        <v>137</v>
      </c>
      <c r="H623">
        <v>3</v>
      </c>
    </row>
    <row r="624" spans="1:8" x14ac:dyDescent="0.25">
      <c r="A624">
        <v>24.010100000000001</v>
      </c>
      <c r="B624" t="s">
        <v>348</v>
      </c>
      <c r="C624" t="s">
        <v>522</v>
      </c>
      <c r="E624" t="s">
        <v>137</v>
      </c>
      <c r="H624">
        <v>16</v>
      </c>
    </row>
    <row r="625" spans="1:8" x14ac:dyDescent="0.25">
      <c r="A625">
        <v>24.010100000000001</v>
      </c>
      <c r="B625" t="s">
        <v>348</v>
      </c>
      <c r="C625" t="s">
        <v>522</v>
      </c>
      <c r="E625" t="s">
        <v>137</v>
      </c>
      <c r="H625">
        <v>1</v>
      </c>
    </row>
    <row r="626" spans="1:8" x14ac:dyDescent="0.25">
      <c r="A626">
        <v>24.010100000000001</v>
      </c>
      <c r="B626" t="s">
        <v>348</v>
      </c>
      <c r="C626" t="s">
        <v>522</v>
      </c>
      <c r="F626" s="63" t="s">
        <v>137</v>
      </c>
      <c r="G626" t="s">
        <v>139</v>
      </c>
      <c r="H626">
        <v>7</v>
      </c>
    </row>
    <row r="627" spans="1:8" x14ac:dyDescent="0.25">
      <c r="A627">
        <v>24.010100000000001</v>
      </c>
      <c r="B627" t="s">
        <v>348</v>
      </c>
      <c r="C627" t="s">
        <v>522</v>
      </c>
      <c r="F627" s="63" t="s">
        <v>137</v>
      </c>
      <c r="G627" t="s">
        <v>139</v>
      </c>
      <c r="H627">
        <v>7</v>
      </c>
    </row>
    <row r="628" spans="1:8" x14ac:dyDescent="0.25">
      <c r="A628">
        <v>24.010100000000001</v>
      </c>
      <c r="B628" t="s">
        <v>342</v>
      </c>
      <c r="C628" t="s">
        <v>523</v>
      </c>
      <c r="E628" t="s">
        <v>137</v>
      </c>
      <c r="H628">
        <v>18</v>
      </c>
    </row>
    <row r="629" spans="1:8" x14ac:dyDescent="0.25">
      <c r="A629">
        <v>24.010100000000001</v>
      </c>
      <c r="B629" t="s">
        <v>342</v>
      </c>
      <c r="C629" t="s">
        <v>523</v>
      </c>
      <c r="E629" t="s">
        <v>137</v>
      </c>
      <c r="H629">
        <v>1</v>
      </c>
    </row>
    <row r="630" spans="1:8" x14ac:dyDescent="0.25">
      <c r="A630">
        <v>24.010100000000001</v>
      </c>
      <c r="B630" t="s">
        <v>349</v>
      </c>
      <c r="C630" t="s">
        <v>524</v>
      </c>
      <c r="E630" t="s">
        <v>137</v>
      </c>
      <c r="H630">
        <v>20</v>
      </c>
    </row>
    <row r="631" spans="1:8" x14ac:dyDescent="0.25">
      <c r="A631">
        <v>24.010100000000001</v>
      </c>
      <c r="B631" t="s">
        <v>349</v>
      </c>
      <c r="C631" t="s">
        <v>524</v>
      </c>
      <c r="E631" t="s">
        <v>137</v>
      </c>
      <c r="H631">
        <v>11</v>
      </c>
    </row>
    <row r="632" spans="1:8" x14ac:dyDescent="0.25">
      <c r="A632">
        <v>24.010100000000001</v>
      </c>
      <c r="B632" t="s">
        <v>349</v>
      </c>
      <c r="C632" t="s">
        <v>524</v>
      </c>
      <c r="E632" t="s">
        <v>137</v>
      </c>
      <c r="H632">
        <v>10</v>
      </c>
    </row>
    <row r="633" spans="1:8" x14ac:dyDescent="0.25">
      <c r="A633">
        <v>24.010100000000001</v>
      </c>
      <c r="B633" t="s">
        <v>349</v>
      </c>
      <c r="C633" t="s">
        <v>524</v>
      </c>
      <c r="E633" t="s">
        <v>137</v>
      </c>
      <c r="H633">
        <v>16</v>
      </c>
    </row>
    <row r="634" spans="1:8" x14ac:dyDescent="0.25">
      <c r="A634">
        <v>24.010100000000001</v>
      </c>
      <c r="B634" t="s">
        <v>349</v>
      </c>
      <c r="C634" t="s">
        <v>524</v>
      </c>
      <c r="E634" t="s">
        <v>137</v>
      </c>
      <c r="H634">
        <v>9</v>
      </c>
    </row>
    <row r="635" spans="1:8" x14ac:dyDescent="0.25">
      <c r="A635">
        <v>24.010100000000001</v>
      </c>
      <c r="B635" t="s">
        <v>349</v>
      </c>
      <c r="C635" t="s">
        <v>524</v>
      </c>
      <c r="E635" t="s">
        <v>137</v>
      </c>
      <c r="H635">
        <v>8</v>
      </c>
    </row>
    <row r="636" spans="1:8" x14ac:dyDescent="0.25">
      <c r="A636">
        <v>24.010100000000001</v>
      </c>
      <c r="B636" t="s">
        <v>349</v>
      </c>
      <c r="C636" t="s">
        <v>524</v>
      </c>
      <c r="F636" s="63" t="s">
        <v>137</v>
      </c>
      <c r="G636" t="s">
        <v>347</v>
      </c>
      <c r="H636">
        <v>6</v>
      </c>
    </row>
    <row r="637" spans="1:8" x14ac:dyDescent="0.25">
      <c r="A637">
        <v>24.010100000000001</v>
      </c>
      <c r="B637" t="s">
        <v>349</v>
      </c>
      <c r="C637" t="s">
        <v>524</v>
      </c>
      <c r="D637" s="63" t="s">
        <v>137</v>
      </c>
      <c r="G637" t="s">
        <v>193</v>
      </c>
      <c r="H637">
        <v>12</v>
      </c>
    </row>
    <row r="638" spans="1:8" x14ac:dyDescent="0.25">
      <c r="A638">
        <v>24.010100000000001</v>
      </c>
      <c r="B638" t="s">
        <v>349</v>
      </c>
      <c r="C638" t="s">
        <v>524</v>
      </c>
      <c r="E638" t="s">
        <v>137</v>
      </c>
      <c r="H638">
        <v>4</v>
      </c>
    </row>
    <row r="639" spans="1:8" x14ac:dyDescent="0.25">
      <c r="A639">
        <v>24.010100000000001</v>
      </c>
      <c r="B639" t="s">
        <v>349</v>
      </c>
      <c r="C639" t="s">
        <v>524</v>
      </c>
      <c r="E639" t="s">
        <v>137</v>
      </c>
      <c r="H639">
        <v>5</v>
      </c>
    </row>
    <row r="640" spans="1:8" x14ac:dyDescent="0.25">
      <c r="A640">
        <v>24.010100000000001</v>
      </c>
      <c r="B640" t="s">
        <v>349</v>
      </c>
      <c r="C640" t="s">
        <v>524</v>
      </c>
      <c r="E640" t="s">
        <v>137</v>
      </c>
      <c r="H640">
        <v>4</v>
      </c>
    </row>
    <row r="641" spans="1:8" x14ac:dyDescent="0.25">
      <c r="A641">
        <v>24.010100000000001</v>
      </c>
      <c r="B641" t="s">
        <v>349</v>
      </c>
      <c r="C641" t="s">
        <v>524</v>
      </c>
      <c r="E641" t="s">
        <v>137</v>
      </c>
      <c r="H641">
        <v>1</v>
      </c>
    </row>
    <row r="642" spans="1:8" x14ac:dyDescent="0.25">
      <c r="A642">
        <v>24.010100000000001</v>
      </c>
      <c r="B642" t="s">
        <v>349</v>
      </c>
      <c r="C642" t="s">
        <v>524</v>
      </c>
      <c r="E642" t="s">
        <v>137</v>
      </c>
      <c r="H642">
        <v>6</v>
      </c>
    </row>
    <row r="643" spans="1:8" x14ac:dyDescent="0.25">
      <c r="A643">
        <v>24.010100000000001</v>
      </c>
      <c r="B643" t="s">
        <v>349</v>
      </c>
      <c r="C643" t="s">
        <v>524</v>
      </c>
      <c r="F643" s="63" t="s">
        <v>137</v>
      </c>
      <c r="G643" t="s">
        <v>139</v>
      </c>
      <c r="H643">
        <v>11</v>
      </c>
    </row>
    <row r="644" spans="1:8" x14ac:dyDescent="0.25">
      <c r="A644">
        <v>24.010100000000001</v>
      </c>
      <c r="B644" t="s">
        <v>349</v>
      </c>
      <c r="C644" t="s">
        <v>524</v>
      </c>
      <c r="F644" s="63" t="s">
        <v>137</v>
      </c>
      <c r="G644" t="s">
        <v>139</v>
      </c>
      <c r="H644">
        <v>12</v>
      </c>
    </row>
    <row r="645" spans="1:8" x14ac:dyDescent="0.25">
      <c r="A645">
        <v>24.010100000000001</v>
      </c>
      <c r="B645" t="s">
        <v>350</v>
      </c>
      <c r="C645" t="s">
        <v>525</v>
      </c>
      <c r="E645" t="s">
        <v>137</v>
      </c>
      <c r="H645">
        <v>4</v>
      </c>
    </row>
    <row r="646" spans="1:8" x14ac:dyDescent="0.25">
      <c r="A646">
        <v>24.010100000000001</v>
      </c>
      <c r="B646" t="s">
        <v>351</v>
      </c>
      <c r="C646" t="s">
        <v>526</v>
      </c>
      <c r="F646" s="63" t="s">
        <v>137</v>
      </c>
      <c r="G646" t="s">
        <v>139</v>
      </c>
      <c r="H646">
        <v>24</v>
      </c>
    </row>
    <row r="647" spans="1:8" x14ac:dyDescent="0.25">
      <c r="A647">
        <v>24.010100000000001</v>
      </c>
      <c r="B647" t="s">
        <v>351</v>
      </c>
      <c r="C647" t="s">
        <v>526</v>
      </c>
      <c r="F647" s="63" t="s">
        <v>137</v>
      </c>
      <c r="G647" t="s">
        <v>139</v>
      </c>
      <c r="H647">
        <v>9</v>
      </c>
    </row>
    <row r="648" spans="1:8" x14ac:dyDescent="0.25">
      <c r="A648">
        <v>24.010100000000001</v>
      </c>
      <c r="B648" t="s">
        <v>352</v>
      </c>
      <c r="C648" t="s">
        <v>527</v>
      </c>
      <c r="F648" s="63" t="s">
        <v>137</v>
      </c>
      <c r="G648" t="s">
        <v>176</v>
      </c>
      <c r="H648">
        <v>12</v>
      </c>
    </row>
    <row r="649" spans="1:8" x14ac:dyDescent="0.25">
      <c r="A649">
        <v>24.010100000000001</v>
      </c>
      <c r="B649" t="s">
        <v>353</v>
      </c>
      <c r="C649" t="s">
        <v>528</v>
      </c>
      <c r="F649" s="63" t="s">
        <v>137</v>
      </c>
      <c r="G649" t="s">
        <v>339</v>
      </c>
      <c r="H649">
        <v>6</v>
      </c>
    </row>
    <row r="650" spans="1:8" x14ac:dyDescent="0.25">
      <c r="A650">
        <v>24.010100000000001</v>
      </c>
      <c r="B650" t="s">
        <v>354</v>
      </c>
      <c r="C650" t="s">
        <v>529</v>
      </c>
      <c r="F650" s="63" t="s">
        <v>137</v>
      </c>
      <c r="G650" t="s">
        <v>162</v>
      </c>
      <c r="H650">
        <v>3</v>
      </c>
    </row>
    <row r="651" spans="1:8" x14ac:dyDescent="0.25">
      <c r="A651">
        <v>24.010100000000001</v>
      </c>
      <c r="B651" t="s">
        <v>354</v>
      </c>
      <c r="C651" t="s">
        <v>529</v>
      </c>
      <c r="E651" t="s">
        <v>137</v>
      </c>
      <c r="H651">
        <v>14</v>
      </c>
    </row>
    <row r="652" spans="1:8" x14ac:dyDescent="0.25">
      <c r="A652">
        <v>24.010100000000001</v>
      </c>
      <c r="B652" t="s">
        <v>354</v>
      </c>
      <c r="C652" t="s">
        <v>529</v>
      </c>
      <c r="E652" t="s">
        <v>137</v>
      </c>
      <c r="H652">
        <v>1</v>
      </c>
    </row>
    <row r="653" spans="1:8" x14ac:dyDescent="0.25">
      <c r="A653">
        <v>24.010100000000001</v>
      </c>
      <c r="B653" t="s">
        <v>354</v>
      </c>
      <c r="C653" t="s">
        <v>529</v>
      </c>
      <c r="E653" t="s">
        <v>137</v>
      </c>
      <c r="H653">
        <v>15</v>
      </c>
    </row>
    <row r="654" spans="1:8" x14ac:dyDescent="0.25">
      <c r="A654">
        <v>24.010100000000001</v>
      </c>
      <c r="B654" t="s">
        <v>354</v>
      </c>
      <c r="C654" t="s">
        <v>529</v>
      </c>
      <c r="E654" t="s">
        <v>137</v>
      </c>
      <c r="H654">
        <v>16</v>
      </c>
    </row>
    <row r="655" spans="1:8" x14ac:dyDescent="0.25">
      <c r="A655">
        <v>24.010100000000001</v>
      </c>
      <c r="B655" t="s">
        <v>354</v>
      </c>
      <c r="C655" t="s">
        <v>529</v>
      </c>
      <c r="E655" t="s">
        <v>137</v>
      </c>
      <c r="H655">
        <v>9</v>
      </c>
    </row>
    <row r="656" spans="1:8" x14ac:dyDescent="0.25">
      <c r="A656">
        <v>24.010100000000001</v>
      </c>
      <c r="B656" t="s">
        <v>354</v>
      </c>
      <c r="C656" t="s">
        <v>529</v>
      </c>
      <c r="E656" t="s">
        <v>137</v>
      </c>
      <c r="H656">
        <v>1</v>
      </c>
    </row>
    <row r="657" spans="1:10" x14ac:dyDescent="0.25">
      <c r="A657">
        <v>24.010100000000001</v>
      </c>
      <c r="B657" t="s">
        <v>354</v>
      </c>
      <c r="C657" t="s">
        <v>529</v>
      </c>
      <c r="E657" t="s">
        <v>137</v>
      </c>
      <c r="H657">
        <v>11</v>
      </c>
    </row>
    <row r="658" spans="1:10" x14ac:dyDescent="0.25">
      <c r="A658">
        <v>24.010100000000001</v>
      </c>
      <c r="B658" t="s">
        <v>354</v>
      </c>
      <c r="C658" t="s">
        <v>529</v>
      </c>
      <c r="E658" t="s">
        <v>137</v>
      </c>
      <c r="H658">
        <v>2</v>
      </c>
    </row>
    <row r="659" spans="1:10" x14ac:dyDescent="0.25">
      <c r="A659">
        <v>24.010100000000001</v>
      </c>
      <c r="B659" t="s">
        <v>354</v>
      </c>
      <c r="C659" t="s">
        <v>529</v>
      </c>
      <c r="E659" t="s">
        <v>137</v>
      </c>
      <c r="H659">
        <v>13</v>
      </c>
    </row>
    <row r="660" spans="1:10" x14ac:dyDescent="0.25">
      <c r="A660">
        <v>24.010100000000001</v>
      </c>
      <c r="B660" t="s">
        <v>354</v>
      </c>
      <c r="C660" t="s">
        <v>529</v>
      </c>
      <c r="E660" t="s">
        <v>137</v>
      </c>
      <c r="H660">
        <v>14</v>
      </c>
    </row>
    <row r="661" spans="1:10" x14ac:dyDescent="0.25">
      <c r="A661">
        <v>24.010100000000001</v>
      </c>
      <c r="B661" t="s">
        <v>354</v>
      </c>
      <c r="C661" t="s">
        <v>529</v>
      </c>
      <c r="E661" t="s">
        <v>137</v>
      </c>
      <c r="H661">
        <v>9</v>
      </c>
    </row>
    <row r="662" spans="1:10" x14ac:dyDescent="0.25">
      <c r="A662">
        <v>24.010100000000001</v>
      </c>
      <c r="B662" t="s">
        <v>354</v>
      </c>
      <c r="C662" t="s">
        <v>529</v>
      </c>
      <c r="E662" t="s">
        <v>137</v>
      </c>
      <c r="H662">
        <v>6</v>
      </c>
    </row>
    <row r="663" spans="1:10" x14ac:dyDescent="0.25">
      <c r="A663">
        <v>24.010100000000001</v>
      </c>
      <c r="B663" t="s">
        <v>354</v>
      </c>
      <c r="C663" t="s">
        <v>529</v>
      </c>
      <c r="E663" t="s">
        <v>137</v>
      </c>
      <c r="H663">
        <v>6</v>
      </c>
    </row>
    <row r="664" spans="1:10" x14ac:dyDescent="0.25">
      <c r="A664">
        <v>24.010100000000001</v>
      </c>
      <c r="B664" t="s">
        <v>354</v>
      </c>
      <c r="C664" t="s">
        <v>529</v>
      </c>
      <c r="E664" t="s">
        <v>137</v>
      </c>
      <c r="H664">
        <v>8</v>
      </c>
    </row>
    <row r="665" spans="1:10" x14ac:dyDescent="0.25">
      <c r="A665">
        <v>24.010100000000001</v>
      </c>
      <c r="B665" t="s">
        <v>354</v>
      </c>
      <c r="C665" t="s">
        <v>529</v>
      </c>
      <c r="E665" t="s">
        <v>137</v>
      </c>
      <c r="H665">
        <v>6</v>
      </c>
    </row>
    <row r="666" spans="1:10" x14ac:dyDescent="0.25">
      <c r="A666">
        <v>24.010100000000001</v>
      </c>
      <c r="B666" t="s">
        <v>354</v>
      </c>
      <c r="C666" t="s">
        <v>529</v>
      </c>
      <c r="F666" s="63" t="s">
        <v>137</v>
      </c>
      <c r="G666" t="s">
        <v>162</v>
      </c>
      <c r="H666">
        <v>11</v>
      </c>
    </row>
    <row r="667" spans="1:10" x14ac:dyDescent="0.25">
      <c r="A667">
        <v>24.010100000000001</v>
      </c>
      <c r="B667" t="s">
        <v>354</v>
      </c>
      <c r="C667" t="s">
        <v>529</v>
      </c>
      <c r="F667" s="63" t="s">
        <v>137</v>
      </c>
      <c r="G667" t="s">
        <v>162</v>
      </c>
      <c r="H667">
        <v>13</v>
      </c>
    </row>
    <row r="668" spans="1:10" x14ac:dyDescent="0.25">
      <c r="A668">
        <v>24.010100000000001</v>
      </c>
      <c r="B668" t="s">
        <v>354</v>
      </c>
      <c r="C668" t="s">
        <v>529</v>
      </c>
      <c r="D668" s="63" t="s">
        <v>137</v>
      </c>
      <c r="G668" t="s">
        <v>238</v>
      </c>
      <c r="H668">
        <v>9</v>
      </c>
    </row>
    <row r="669" spans="1:10" x14ac:dyDescent="0.25">
      <c r="A669">
        <v>24.010100000000001</v>
      </c>
      <c r="B669" t="s">
        <v>354</v>
      </c>
      <c r="C669" t="s">
        <v>529</v>
      </c>
      <c r="D669" s="63" t="s">
        <v>137</v>
      </c>
      <c r="G669" t="s">
        <v>241</v>
      </c>
      <c r="H669">
        <v>12</v>
      </c>
      <c r="I669" t="s">
        <v>266</v>
      </c>
      <c r="J669">
        <v>1</v>
      </c>
    </row>
    <row r="670" spans="1:10" x14ac:dyDescent="0.25">
      <c r="A670">
        <v>24.010100000000001</v>
      </c>
      <c r="B670" t="s">
        <v>354</v>
      </c>
      <c r="C670" t="s">
        <v>529</v>
      </c>
      <c r="D670" s="63" t="s">
        <v>137</v>
      </c>
      <c r="G670" t="s">
        <v>241</v>
      </c>
      <c r="H670">
        <v>9</v>
      </c>
    </row>
    <row r="671" spans="1:10" x14ac:dyDescent="0.25">
      <c r="A671">
        <v>24.010100000000001</v>
      </c>
      <c r="B671" t="s">
        <v>354</v>
      </c>
      <c r="C671" t="s">
        <v>529</v>
      </c>
      <c r="F671" s="63" t="s">
        <v>137</v>
      </c>
      <c r="G671" t="s">
        <v>180</v>
      </c>
      <c r="H671">
        <v>8</v>
      </c>
    </row>
    <row r="672" spans="1:10" x14ac:dyDescent="0.25">
      <c r="A672">
        <v>24.010100000000001</v>
      </c>
      <c r="B672" t="s">
        <v>354</v>
      </c>
      <c r="C672" t="s">
        <v>529</v>
      </c>
      <c r="F672" s="63" t="s">
        <v>137</v>
      </c>
      <c r="G672" t="s">
        <v>180</v>
      </c>
      <c r="H672">
        <v>12</v>
      </c>
    </row>
    <row r="673" spans="1:8" x14ac:dyDescent="0.25">
      <c r="A673">
        <v>24.010100000000001</v>
      </c>
      <c r="B673" t="s">
        <v>354</v>
      </c>
      <c r="C673" t="s">
        <v>529</v>
      </c>
      <c r="F673" s="63" t="s">
        <v>137</v>
      </c>
      <c r="G673" t="s">
        <v>245</v>
      </c>
      <c r="H673">
        <v>10</v>
      </c>
    </row>
    <row r="674" spans="1:8" x14ac:dyDescent="0.25">
      <c r="A674">
        <v>24.010100000000001</v>
      </c>
      <c r="B674" t="s">
        <v>354</v>
      </c>
      <c r="C674" t="s">
        <v>529</v>
      </c>
      <c r="F674" s="63" t="s">
        <v>137</v>
      </c>
      <c r="G674" t="s">
        <v>245</v>
      </c>
      <c r="H674">
        <v>9</v>
      </c>
    </row>
    <row r="675" spans="1:8" x14ac:dyDescent="0.25">
      <c r="A675">
        <v>24.010100000000001</v>
      </c>
      <c r="B675" t="s">
        <v>354</v>
      </c>
      <c r="C675" t="s">
        <v>529</v>
      </c>
      <c r="F675" s="63" t="s">
        <v>137</v>
      </c>
      <c r="G675" t="s">
        <v>246</v>
      </c>
      <c r="H675">
        <v>16</v>
      </c>
    </row>
    <row r="676" spans="1:8" x14ac:dyDescent="0.25">
      <c r="A676">
        <v>24.010100000000001</v>
      </c>
      <c r="B676" t="s">
        <v>354</v>
      </c>
      <c r="C676" t="s">
        <v>529</v>
      </c>
      <c r="F676" s="63" t="s">
        <v>137</v>
      </c>
      <c r="G676" t="s">
        <v>246</v>
      </c>
      <c r="H676">
        <v>17</v>
      </c>
    </row>
    <row r="677" spans="1:8" x14ac:dyDescent="0.25">
      <c r="A677">
        <v>24.010100000000001</v>
      </c>
      <c r="B677" t="s">
        <v>354</v>
      </c>
      <c r="C677" t="s">
        <v>529</v>
      </c>
      <c r="F677" s="63" t="s">
        <v>137</v>
      </c>
      <c r="G677" t="s">
        <v>156</v>
      </c>
      <c r="H677">
        <v>20</v>
      </c>
    </row>
    <row r="678" spans="1:8" x14ac:dyDescent="0.25">
      <c r="A678">
        <v>24.010100000000001</v>
      </c>
      <c r="B678" t="s">
        <v>354</v>
      </c>
      <c r="C678" t="s">
        <v>529</v>
      </c>
      <c r="E678" t="s">
        <v>137</v>
      </c>
      <c r="H678">
        <v>19</v>
      </c>
    </row>
    <row r="679" spans="1:8" x14ac:dyDescent="0.25">
      <c r="A679">
        <v>24.010100000000001</v>
      </c>
      <c r="B679" t="s">
        <v>354</v>
      </c>
      <c r="C679" t="s">
        <v>529</v>
      </c>
      <c r="E679" t="s">
        <v>137</v>
      </c>
      <c r="H679">
        <v>6</v>
      </c>
    </row>
    <row r="680" spans="1:8" x14ac:dyDescent="0.25">
      <c r="A680">
        <v>24.010100000000001</v>
      </c>
      <c r="B680" t="s">
        <v>354</v>
      </c>
      <c r="C680" t="s">
        <v>529</v>
      </c>
      <c r="E680" t="s">
        <v>137</v>
      </c>
      <c r="H680">
        <v>19</v>
      </c>
    </row>
    <row r="681" spans="1:8" x14ac:dyDescent="0.25">
      <c r="A681">
        <v>24.010100000000001</v>
      </c>
      <c r="B681" t="s">
        <v>354</v>
      </c>
      <c r="C681" t="s">
        <v>529</v>
      </c>
      <c r="E681" t="s">
        <v>137</v>
      </c>
      <c r="H681">
        <v>4</v>
      </c>
    </row>
    <row r="682" spans="1:8" x14ac:dyDescent="0.25">
      <c r="A682">
        <v>24.010100000000001</v>
      </c>
      <c r="B682" t="s">
        <v>354</v>
      </c>
      <c r="C682" t="s">
        <v>529</v>
      </c>
      <c r="E682" t="s">
        <v>137</v>
      </c>
      <c r="H682">
        <v>4</v>
      </c>
    </row>
    <row r="683" spans="1:8" x14ac:dyDescent="0.25">
      <c r="A683">
        <v>24.010100000000001</v>
      </c>
      <c r="B683" t="s">
        <v>354</v>
      </c>
      <c r="C683" t="s">
        <v>529</v>
      </c>
      <c r="E683" t="s">
        <v>137</v>
      </c>
      <c r="H683">
        <v>18</v>
      </c>
    </row>
    <row r="684" spans="1:8" x14ac:dyDescent="0.25">
      <c r="A684">
        <v>24.010100000000001</v>
      </c>
      <c r="B684" t="s">
        <v>354</v>
      </c>
      <c r="C684" t="s">
        <v>529</v>
      </c>
      <c r="E684" t="s">
        <v>137</v>
      </c>
      <c r="H684">
        <v>8</v>
      </c>
    </row>
    <row r="685" spans="1:8" x14ac:dyDescent="0.25">
      <c r="A685">
        <v>24.010100000000001</v>
      </c>
      <c r="B685" t="s">
        <v>354</v>
      </c>
      <c r="C685" t="s">
        <v>529</v>
      </c>
      <c r="E685" t="s">
        <v>137</v>
      </c>
      <c r="H685">
        <v>12</v>
      </c>
    </row>
    <row r="686" spans="1:8" x14ac:dyDescent="0.25">
      <c r="A686">
        <v>24.010100000000001</v>
      </c>
      <c r="B686" t="s">
        <v>354</v>
      </c>
      <c r="C686" t="s">
        <v>529</v>
      </c>
      <c r="E686" t="s">
        <v>137</v>
      </c>
      <c r="H686">
        <v>8</v>
      </c>
    </row>
    <row r="687" spans="1:8" x14ac:dyDescent="0.25">
      <c r="A687">
        <v>24.010100000000001</v>
      </c>
      <c r="B687" t="s">
        <v>354</v>
      </c>
      <c r="C687" t="s">
        <v>529</v>
      </c>
      <c r="E687" t="s">
        <v>137</v>
      </c>
      <c r="H687">
        <v>19</v>
      </c>
    </row>
    <row r="688" spans="1:8" x14ac:dyDescent="0.25">
      <c r="A688">
        <v>24.010100000000001</v>
      </c>
      <c r="B688" t="s">
        <v>354</v>
      </c>
      <c r="C688" t="s">
        <v>529</v>
      </c>
      <c r="E688" t="s">
        <v>137</v>
      </c>
      <c r="H688">
        <v>3</v>
      </c>
    </row>
    <row r="689" spans="1:8" x14ac:dyDescent="0.25">
      <c r="A689">
        <v>24.010100000000001</v>
      </c>
      <c r="B689" t="s">
        <v>354</v>
      </c>
      <c r="C689" t="s">
        <v>529</v>
      </c>
      <c r="E689" t="s">
        <v>137</v>
      </c>
      <c r="H689">
        <v>6</v>
      </c>
    </row>
    <row r="690" spans="1:8" x14ac:dyDescent="0.25">
      <c r="A690">
        <v>24.010100000000001</v>
      </c>
      <c r="B690" t="s">
        <v>354</v>
      </c>
      <c r="C690" t="s">
        <v>529</v>
      </c>
      <c r="E690" t="s">
        <v>137</v>
      </c>
      <c r="H690">
        <v>5</v>
      </c>
    </row>
    <row r="691" spans="1:8" x14ac:dyDescent="0.25">
      <c r="A691">
        <v>24.010100000000001</v>
      </c>
      <c r="B691" t="s">
        <v>354</v>
      </c>
      <c r="C691" t="s">
        <v>529</v>
      </c>
      <c r="E691" t="s">
        <v>137</v>
      </c>
      <c r="H691">
        <v>13</v>
      </c>
    </row>
    <row r="692" spans="1:8" x14ac:dyDescent="0.25">
      <c r="A692">
        <v>24.010100000000001</v>
      </c>
      <c r="B692" t="s">
        <v>354</v>
      </c>
      <c r="C692" t="s">
        <v>529</v>
      </c>
      <c r="E692" t="s">
        <v>137</v>
      </c>
      <c r="H692">
        <v>11</v>
      </c>
    </row>
    <row r="693" spans="1:8" x14ac:dyDescent="0.25">
      <c r="A693">
        <v>24.010100000000001</v>
      </c>
      <c r="B693" t="s">
        <v>354</v>
      </c>
      <c r="C693" t="s">
        <v>529</v>
      </c>
      <c r="E693" t="s">
        <v>137</v>
      </c>
      <c r="H693">
        <v>7</v>
      </c>
    </row>
    <row r="694" spans="1:8" x14ac:dyDescent="0.25">
      <c r="A694">
        <v>24.010100000000001</v>
      </c>
      <c r="B694" t="s">
        <v>354</v>
      </c>
      <c r="C694" t="s">
        <v>529</v>
      </c>
      <c r="E694" t="s">
        <v>137</v>
      </c>
      <c r="H694">
        <v>9</v>
      </c>
    </row>
    <row r="695" spans="1:8" x14ac:dyDescent="0.25">
      <c r="A695">
        <v>24.010100000000001</v>
      </c>
      <c r="B695" t="s">
        <v>354</v>
      </c>
      <c r="C695" t="s">
        <v>529</v>
      </c>
      <c r="F695" s="63" t="s">
        <v>137</v>
      </c>
      <c r="G695" t="s">
        <v>139</v>
      </c>
      <c r="H695">
        <v>14</v>
      </c>
    </row>
    <row r="696" spans="1:8" x14ac:dyDescent="0.25">
      <c r="A696">
        <v>24.010100000000001</v>
      </c>
      <c r="B696" t="s">
        <v>354</v>
      </c>
      <c r="C696" t="s">
        <v>529</v>
      </c>
      <c r="E696" t="s">
        <v>137</v>
      </c>
      <c r="H696">
        <v>15</v>
      </c>
    </row>
    <row r="697" spans="1:8" x14ac:dyDescent="0.25">
      <c r="A697">
        <v>24.010100000000001</v>
      </c>
      <c r="B697" t="s">
        <v>354</v>
      </c>
      <c r="C697" t="s">
        <v>529</v>
      </c>
      <c r="E697" t="s">
        <v>137</v>
      </c>
      <c r="H697">
        <v>15</v>
      </c>
    </row>
    <row r="698" spans="1:8" x14ac:dyDescent="0.25">
      <c r="A698">
        <v>24.010100000000001</v>
      </c>
      <c r="B698" t="s">
        <v>355</v>
      </c>
      <c r="C698" t="s">
        <v>530</v>
      </c>
      <c r="F698" s="63" t="s">
        <v>137</v>
      </c>
      <c r="G698" t="s">
        <v>339</v>
      </c>
      <c r="H698">
        <v>2</v>
      </c>
    </row>
    <row r="699" spans="1:8" x14ac:dyDescent="0.25">
      <c r="A699">
        <v>49.020499999999998</v>
      </c>
      <c r="B699" t="s">
        <v>356</v>
      </c>
      <c r="C699" t="s">
        <v>531</v>
      </c>
      <c r="E699" t="s">
        <v>137</v>
      </c>
      <c r="H699">
        <v>7</v>
      </c>
    </row>
    <row r="700" spans="1:8" x14ac:dyDescent="0.25">
      <c r="A700">
        <v>48.050800000000002</v>
      </c>
      <c r="B700" t="s">
        <v>357</v>
      </c>
      <c r="C700" t="s">
        <v>532</v>
      </c>
      <c r="F700" s="63" t="s">
        <v>137</v>
      </c>
      <c r="G700" t="s">
        <v>162</v>
      </c>
      <c r="H700">
        <v>3</v>
      </c>
    </row>
    <row r="701" spans="1:8" x14ac:dyDescent="0.25">
      <c r="A701">
        <v>48.050800000000002</v>
      </c>
      <c r="B701" t="s">
        <v>357</v>
      </c>
      <c r="C701" t="s">
        <v>532</v>
      </c>
      <c r="F701" s="63" t="s">
        <v>137</v>
      </c>
      <c r="G701" t="s">
        <v>358</v>
      </c>
      <c r="H701">
        <v>3</v>
      </c>
    </row>
    <row r="702" spans="1:8" x14ac:dyDescent="0.25">
      <c r="A702">
        <v>48.050800000000002</v>
      </c>
      <c r="B702" t="s">
        <v>357</v>
      </c>
      <c r="C702" t="s">
        <v>532</v>
      </c>
      <c r="F702" s="63" t="s">
        <v>137</v>
      </c>
      <c r="G702" t="s">
        <v>279</v>
      </c>
      <c r="H702">
        <v>5</v>
      </c>
    </row>
    <row r="703" spans="1:8" x14ac:dyDescent="0.25">
      <c r="A703">
        <v>48.050800000000002</v>
      </c>
      <c r="B703" t="s">
        <v>357</v>
      </c>
      <c r="C703" t="s">
        <v>532</v>
      </c>
      <c r="F703" s="63" t="s">
        <v>137</v>
      </c>
      <c r="G703" t="s">
        <v>176</v>
      </c>
      <c r="H703">
        <v>5</v>
      </c>
    </row>
    <row r="704" spans="1:8" x14ac:dyDescent="0.25">
      <c r="A704">
        <v>48.050800000000002</v>
      </c>
      <c r="B704" t="s">
        <v>357</v>
      </c>
      <c r="C704" t="s">
        <v>532</v>
      </c>
      <c r="F704" s="63" t="s">
        <v>137</v>
      </c>
      <c r="G704" t="s">
        <v>240</v>
      </c>
      <c r="H704">
        <v>12</v>
      </c>
    </row>
    <row r="705" spans="1:8" x14ac:dyDescent="0.25">
      <c r="A705">
        <v>48.050800000000002</v>
      </c>
      <c r="B705" t="s">
        <v>357</v>
      </c>
      <c r="C705" t="s">
        <v>532</v>
      </c>
      <c r="F705" s="63" t="s">
        <v>137</v>
      </c>
      <c r="G705" t="s">
        <v>359</v>
      </c>
      <c r="H705">
        <v>2</v>
      </c>
    </row>
    <row r="706" spans="1:8" x14ac:dyDescent="0.25">
      <c r="A706">
        <v>48.050800000000002</v>
      </c>
      <c r="B706" t="s">
        <v>357</v>
      </c>
      <c r="C706" t="s">
        <v>532</v>
      </c>
      <c r="F706" s="63" t="s">
        <v>137</v>
      </c>
      <c r="G706" t="s">
        <v>193</v>
      </c>
      <c r="H706">
        <v>4</v>
      </c>
    </row>
    <row r="707" spans="1:8" x14ac:dyDescent="0.25">
      <c r="A707">
        <v>48.050800000000002</v>
      </c>
      <c r="B707" t="s">
        <v>357</v>
      </c>
      <c r="C707" t="s">
        <v>532</v>
      </c>
      <c r="F707" s="63" t="s">
        <v>137</v>
      </c>
      <c r="G707" t="s">
        <v>360</v>
      </c>
      <c r="H707">
        <v>12</v>
      </c>
    </row>
    <row r="708" spans="1:8" x14ac:dyDescent="0.25">
      <c r="A708">
        <v>48.050800000000002</v>
      </c>
      <c r="B708" t="s">
        <v>357</v>
      </c>
      <c r="C708" t="s">
        <v>532</v>
      </c>
      <c r="F708" s="63" t="s">
        <v>137</v>
      </c>
      <c r="G708" t="s">
        <v>246</v>
      </c>
      <c r="H708">
        <v>3</v>
      </c>
    </row>
    <row r="709" spans="1:8" x14ac:dyDescent="0.25">
      <c r="A709">
        <v>48.050800000000002</v>
      </c>
      <c r="B709" t="s">
        <v>357</v>
      </c>
      <c r="C709" t="s">
        <v>532</v>
      </c>
      <c r="F709" s="63" t="s">
        <v>137</v>
      </c>
      <c r="G709" t="s">
        <v>139</v>
      </c>
      <c r="H709">
        <v>11</v>
      </c>
    </row>
    <row r="710" spans="1:8" x14ac:dyDescent="0.25">
      <c r="A710">
        <v>48.050800000000002</v>
      </c>
      <c r="B710" t="s">
        <v>357</v>
      </c>
      <c r="C710" t="s">
        <v>532</v>
      </c>
      <c r="F710" s="63" t="s">
        <v>137</v>
      </c>
      <c r="G710" t="s">
        <v>152</v>
      </c>
      <c r="H710">
        <v>14</v>
      </c>
    </row>
    <row r="711" spans="1:8" x14ac:dyDescent="0.25">
      <c r="A711">
        <v>48.050800000000002</v>
      </c>
      <c r="B711" t="s">
        <v>357</v>
      </c>
      <c r="C711" t="s">
        <v>532</v>
      </c>
      <c r="F711" s="63" t="s">
        <v>137</v>
      </c>
      <c r="G711" t="s">
        <v>90</v>
      </c>
      <c r="H711">
        <v>8</v>
      </c>
    </row>
    <row r="712" spans="1:8" x14ac:dyDescent="0.25">
      <c r="A712">
        <v>48.050800000000002</v>
      </c>
      <c r="B712" t="s">
        <v>357</v>
      </c>
      <c r="C712" t="s">
        <v>532</v>
      </c>
      <c r="F712" s="63" t="s">
        <v>137</v>
      </c>
      <c r="G712" t="s">
        <v>139</v>
      </c>
      <c r="H712">
        <v>14</v>
      </c>
    </row>
    <row r="713" spans="1:8" x14ac:dyDescent="0.25">
      <c r="A713">
        <v>48.050800000000002</v>
      </c>
      <c r="B713" t="s">
        <v>357</v>
      </c>
      <c r="C713" t="s">
        <v>532</v>
      </c>
      <c r="F713" s="63" t="s">
        <v>137</v>
      </c>
      <c r="G713" t="s">
        <v>139</v>
      </c>
      <c r="H713">
        <v>12</v>
      </c>
    </row>
    <row r="714" spans="1:8" x14ac:dyDescent="0.25">
      <c r="A714">
        <v>48.050800000000002</v>
      </c>
      <c r="B714" t="s">
        <v>361</v>
      </c>
      <c r="C714" t="s">
        <v>533</v>
      </c>
      <c r="F714" s="63" t="s">
        <v>137</v>
      </c>
      <c r="G714" t="s">
        <v>162</v>
      </c>
      <c r="H714">
        <v>3</v>
      </c>
    </row>
    <row r="715" spans="1:8" x14ac:dyDescent="0.25">
      <c r="A715">
        <v>48.050800000000002</v>
      </c>
      <c r="B715" t="s">
        <v>361</v>
      </c>
      <c r="C715" t="s">
        <v>533</v>
      </c>
      <c r="F715" s="63" t="s">
        <v>137</v>
      </c>
      <c r="G715" t="s">
        <v>162</v>
      </c>
      <c r="H715">
        <v>4</v>
      </c>
    </row>
    <row r="716" spans="1:8" x14ac:dyDescent="0.25">
      <c r="A716">
        <v>48.050800000000002</v>
      </c>
      <c r="B716" t="s">
        <v>361</v>
      </c>
      <c r="C716" t="s">
        <v>533</v>
      </c>
      <c r="F716" s="63" t="s">
        <v>137</v>
      </c>
      <c r="G716" t="s">
        <v>347</v>
      </c>
      <c r="H716">
        <v>4</v>
      </c>
    </row>
    <row r="717" spans="1:8" x14ac:dyDescent="0.25">
      <c r="A717">
        <v>48.050800000000002</v>
      </c>
      <c r="B717" t="s">
        <v>361</v>
      </c>
      <c r="C717" t="s">
        <v>533</v>
      </c>
      <c r="F717" s="63" t="s">
        <v>137</v>
      </c>
      <c r="G717" t="s">
        <v>358</v>
      </c>
      <c r="H717">
        <v>1</v>
      </c>
    </row>
    <row r="718" spans="1:8" x14ac:dyDescent="0.25">
      <c r="A718">
        <v>48.050800000000002</v>
      </c>
      <c r="B718" t="s">
        <v>361</v>
      </c>
      <c r="C718" t="s">
        <v>533</v>
      </c>
      <c r="F718" s="63" t="s">
        <v>137</v>
      </c>
      <c r="G718" t="s">
        <v>279</v>
      </c>
      <c r="H718">
        <v>7</v>
      </c>
    </row>
    <row r="719" spans="1:8" x14ac:dyDescent="0.25">
      <c r="A719">
        <v>48.050800000000002</v>
      </c>
      <c r="B719" t="s">
        <v>361</v>
      </c>
      <c r="C719" t="s">
        <v>533</v>
      </c>
      <c r="F719" s="63" t="s">
        <v>137</v>
      </c>
      <c r="G719" t="s">
        <v>176</v>
      </c>
      <c r="H719">
        <v>5</v>
      </c>
    </row>
    <row r="720" spans="1:8" x14ac:dyDescent="0.25">
      <c r="A720">
        <v>48.050800000000002</v>
      </c>
      <c r="B720" t="s">
        <v>361</v>
      </c>
      <c r="C720" t="s">
        <v>533</v>
      </c>
      <c r="F720" s="63" t="s">
        <v>137</v>
      </c>
      <c r="G720" t="s">
        <v>360</v>
      </c>
      <c r="H720">
        <v>8</v>
      </c>
    </row>
    <row r="721" spans="1:8" x14ac:dyDescent="0.25">
      <c r="A721">
        <v>48.050800000000002</v>
      </c>
      <c r="B721" t="s">
        <v>361</v>
      </c>
      <c r="C721" t="s">
        <v>533</v>
      </c>
      <c r="F721" s="63" t="s">
        <v>137</v>
      </c>
      <c r="G721" t="s">
        <v>139</v>
      </c>
      <c r="H721">
        <v>15</v>
      </c>
    </row>
    <row r="722" spans="1:8" x14ac:dyDescent="0.25">
      <c r="A722">
        <v>48.050800000000002</v>
      </c>
      <c r="B722" t="s">
        <v>361</v>
      </c>
      <c r="C722" t="s">
        <v>533</v>
      </c>
      <c r="F722" s="63" t="s">
        <v>137</v>
      </c>
      <c r="G722" t="s">
        <v>139</v>
      </c>
      <c r="H722">
        <v>14</v>
      </c>
    </row>
    <row r="723" spans="1:8" x14ac:dyDescent="0.25">
      <c r="A723">
        <v>48.050800000000002</v>
      </c>
      <c r="B723" t="s">
        <v>361</v>
      </c>
      <c r="C723" t="s">
        <v>533</v>
      </c>
      <c r="F723" s="63" t="s">
        <v>137</v>
      </c>
      <c r="G723" t="s">
        <v>139</v>
      </c>
      <c r="H723">
        <v>15</v>
      </c>
    </row>
    <row r="724" spans="1:8" x14ac:dyDescent="0.25">
      <c r="A724">
        <v>48.050800000000002</v>
      </c>
      <c r="B724" t="s">
        <v>362</v>
      </c>
      <c r="C724" t="s">
        <v>534</v>
      </c>
      <c r="F724" s="63" t="s">
        <v>137</v>
      </c>
      <c r="G724" t="s">
        <v>162</v>
      </c>
      <c r="H724">
        <v>3</v>
      </c>
    </row>
    <row r="725" spans="1:8" x14ac:dyDescent="0.25">
      <c r="A725">
        <v>48.050800000000002</v>
      </c>
      <c r="B725" t="s">
        <v>362</v>
      </c>
      <c r="C725" t="s">
        <v>534</v>
      </c>
      <c r="F725" s="63" t="s">
        <v>137</v>
      </c>
      <c r="G725" t="s">
        <v>358</v>
      </c>
      <c r="H725">
        <v>3</v>
      </c>
    </row>
    <row r="726" spans="1:8" x14ac:dyDescent="0.25">
      <c r="A726">
        <v>48.050800000000002</v>
      </c>
      <c r="B726" t="s">
        <v>362</v>
      </c>
      <c r="C726" t="s">
        <v>534</v>
      </c>
      <c r="F726" s="63" t="s">
        <v>137</v>
      </c>
      <c r="G726" t="s">
        <v>279</v>
      </c>
      <c r="H726">
        <v>8</v>
      </c>
    </row>
    <row r="727" spans="1:8" x14ac:dyDescent="0.25">
      <c r="A727">
        <v>48.050800000000002</v>
      </c>
      <c r="B727" t="s">
        <v>362</v>
      </c>
      <c r="C727" t="s">
        <v>534</v>
      </c>
      <c r="F727" s="63" t="s">
        <v>137</v>
      </c>
      <c r="G727" t="s">
        <v>360</v>
      </c>
      <c r="H727">
        <v>8</v>
      </c>
    </row>
    <row r="728" spans="1:8" x14ac:dyDescent="0.25">
      <c r="A728">
        <v>48.050800000000002</v>
      </c>
      <c r="B728" t="s">
        <v>362</v>
      </c>
      <c r="C728" t="s">
        <v>534</v>
      </c>
      <c r="F728" s="63" t="s">
        <v>137</v>
      </c>
      <c r="G728" t="s">
        <v>88</v>
      </c>
      <c r="H728">
        <v>6</v>
      </c>
    </row>
    <row r="729" spans="1:8" x14ac:dyDescent="0.25">
      <c r="A729">
        <v>48.050800000000002</v>
      </c>
      <c r="B729" t="s">
        <v>362</v>
      </c>
      <c r="C729" t="s">
        <v>534</v>
      </c>
      <c r="F729" s="63" t="s">
        <v>137</v>
      </c>
      <c r="G729" t="s">
        <v>90</v>
      </c>
      <c r="H729">
        <v>5</v>
      </c>
    </row>
    <row r="730" spans="1:8" x14ac:dyDescent="0.25">
      <c r="A730">
        <v>48.050800000000002</v>
      </c>
      <c r="B730" t="s">
        <v>362</v>
      </c>
      <c r="C730" t="s">
        <v>534</v>
      </c>
      <c r="F730" s="63" t="s">
        <v>137</v>
      </c>
      <c r="G730" t="s">
        <v>139</v>
      </c>
      <c r="H730">
        <v>12</v>
      </c>
    </row>
    <row r="731" spans="1:8" x14ac:dyDescent="0.25">
      <c r="A731">
        <v>48.050800000000002</v>
      </c>
      <c r="B731" t="s">
        <v>362</v>
      </c>
      <c r="C731" t="s">
        <v>534</v>
      </c>
      <c r="F731" s="63" t="s">
        <v>137</v>
      </c>
      <c r="G731" t="s">
        <v>139</v>
      </c>
      <c r="H731">
        <v>7</v>
      </c>
    </row>
    <row r="732" spans="1:8" x14ac:dyDescent="0.25">
      <c r="A732">
        <v>48.050800000000002</v>
      </c>
      <c r="B732" t="s">
        <v>363</v>
      </c>
      <c r="C732" t="s">
        <v>535</v>
      </c>
      <c r="F732" s="63" t="s">
        <v>137</v>
      </c>
      <c r="G732" t="s">
        <v>162</v>
      </c>
      <c r="H732">
        <v>3</v>
      </c>
    </row>
    <row r="733" spans="1:8" x14ac:dyDescent="0.25">
      <c r="A733">
        <v>48.050800000000002</v>
      </c>
      <c r="B733" t="s">
        <v>363</v>
      </c>
      <c r="C733" t="s">
        <v>535</v>
      </c>
      <c r="F733" s="63" t="s">
        <v>137</v>
      </c>
      <c r="G733" t="s">
        <v>162</v>
      </c>
      <c r="H733">
        <v>4</v>
      </c>
    </row>
    <row r="734" spans="1:8" x14ac:dyDescent="0.25">
      <c r="A734">
        <v>48.050800000000002</v>
      </c>
      <c r="B734" t="s">
        <v>363</v>
      </c>
      <c r="C734" t="s">
        <v>535</v>
      </c>
      <c r="F734" s="63" t="s">
        <v>137</v>
      </c>
      <c r="G734" t="s">
        <v>347</v>
      </c>
      <c r="H734">
        <v>2</v>
      </c>
    </row>
    <row r="735" spans="1:8" x14ac:dyDescent="0.25">
      <c r="A735">
        <v>48.050800000000002</v>
      </c>
      <c r="B735" t="s">
        <v>363</v>
      </c>
      <c r="C735" t="s">
        <v>535</v>
      </c>
      <c r="F735" s="63" t="s">
        <v>137</v>
      </c>
      <c r="G735" t="s">
        <v>240</v>
      </c>
      <c r="H735">
        <v>12</v>
      </c>
    </row>
    <row r="736" spans="1:8" x14ac:dyDescent="0.25">
      <c r="A736">
        <v>48.050800000000002</v>
      </c>
      <c r="B736" t="s">
        <v>363</v>
      </c>
      <c r="C736" t="s">
        <v>535</v>
      </c>
      <c r="F736" s="63" t="s">
        <v>137</v>
      </c>
      <c r="G736" t="s">
        <v>359</v>
      </c>
      <c r="H736">
        <v>3</v>
      </c>
    </row>
    <row r="737" spans="1:8" x14ac:dyDescent="0.25">
      <c r="A737">
        <v>48.050800000000002</v>
      </c>
      <c r="B737" t="s">
        <v>363</v>
      </c>
      <c r="C737" t="s">
        <v>535</v>
      </c>
      <c r="F737" s="63" t="s">
        <v>137</v>
      </c>
      <c r="G737" t="s">
        <v>193</v>
      </c>
      <c r="H737">
        <v>4</v>
      </c>
    </row>
    <row r="738" spans="1:8" x14ac:dyDescent="0.25">
      <c r="A738">
        <v>48.050800000000002</v>
      </c>
      <c r="B738" t="s">
        <v>363</v>
      </c>
      <c r="C738" t="s">
        <v>535</v>
      </c>
      <c r="F738" s="63" t="s">
        <v>137</v>
      </c>
      <c r="G738" t="s">
        <v>245</v>
      </c>
      <c r="H738">
        <v>4</v>
      </c>
    </row>
    <row r="739" spans="1:8" x14ac:dyDescent="0.25">
      <c r="A739">
        <v>48.050800000000002</v>
      </c>
      <c r="B739" t="s">
        <v>363</v>
      </c>
      <c r="C739" t="s">
        <v>535</v>
      </c>
      <c r="F739" s="63" t="s">
        <v>137</v>
      </c>
      <c r="G739" t="s">
        <v>364</v>
      </c>
      <c r="H739">
        <v>3</v>
      </c>
    </row>
    <row r="740" spans="1:8" x14ac:dyDescent="0.25">
      <c r="A740">
        <v>48.050800000000002</v>
      </c>
      <c r="B740" t="s">
        <v>363</v>
      </c>
      <c r="C740" t="s">
        <v>535</v>
      </c>
      <c r="F740" s="63" t="s">
        <v>137</v>
      </c>
      <c r="G740" t="s">
        <v>360</v>
      </c>
      <c r="H740">
        <v>12</v>
      </c>
    </row>
    <row r="741" spans="1:8" x14ac:dyDescent="0.25">
      <c r="A741">
        <v>48.050800000000002</v>
      </c>
      <c r="B741" t="s">
        <v>363</v>
      </c>
      <c r="C741" t="s">
        <v>535</v>
      </c>
      <c r="F741" s="63" t="s">
        <v>137</v>
      </c>
      <c r="G741" t="s">
        <v>246</v>
      </c>
      <c r="H741">
        <v>6</v>
      </c>
    </row>
    <row r="742" spans="1:8" x14ac:dyDescent="0.25">
      <c r="A742">
        <v>48.050800000000002</v>
      </c>
      <c r="B742" t="s">
        <v>363</v>
      </c>
      <c r="C742" t="s">
        <v>535</v>
      </c>
      <c r="F742" s="63" t="s">
        <v>137</v>
      </c>
      <c r="G742" t="s">
        <v>139</v>
      </c>
      <c r="H742">
        <v>12</v>
      </c>
    </row>
    <row r="743" spans="1:8" x14ac:dyDescent="0.25">
      <c r="A743">
        <v>48.050800000000002</v>
      </c>
      <c r="B743" t="s">
        <v>363</v>
      </c>
      <c r="C743" t="s">
        <v>535</v>
      </c>
      <c r="F743" s="63" t="s">
        <v>137</v>
      </c>
      <c r="G743" t="s">
        <v>88</v>
      </c>
      <c r="H743">
        <v>5</v>
      </c>
    </row>
    <row r="744" spans="1:8" x14ac:dyDescent="0.25">
      <c r="A744">
        <v>48.050800000000002</v>
      </c>
      <c r="B744" t="s">
        <v>363</v>
      </c>
      <c r="C744" t="s">
        <v>535</v>
      </c>
      <c r="F744" s="63" t="s">
        <v>137</v>
      </c>
      <c r="G744" t="s">
        <v>152</v>
      </c>
      <c r="H744">
        <v>13</v>
      </c>
    </row>
    <row r="745" spans="1:8" x14ac:dyDescent="0.25">
      <c r="A745">
        <v>48.050800000000002</v>
      </c>
      <c r="B745" t="s">
        <v>363</v>
      </c>
      <c r="C745" t="s">
        <v>535</v>
      </c>
      <c r="F745" s="63" t="s">
        <v>137</v>
      </c>
      <c r="G745" t="s">
        <v>139</v>
      </c>
      <c r="H745">
        <v>15</v>
      </c>
    </row>
    <row r="746" spans="1:8" x14ac:dyDescent="0.25">
      <c r="A746">
        <v>48.050800000000002</v>
      </c>
      <c r="B746" t="s">
        <v>363</v>
      </c>
      <c r="C746" t="s">
        <v>535</v>
      </c>
      <c r="F746" s="63" t="s">
        <v>137</v>
      </c>
      <c r="G746" t="s">
        <v>139</v>
      </c>
      <c r="H746">
        <v>10</v>
      </c>
    </row>
    <row r="747" spans="1:8" x14ac:dyDescent="0.25">
      <c r="A747">
        <v>48.050800000000002</v>
      </c>
      <c r="B747" t="s">
        <v>363</v>
      </c>
      <c r="C747" t="s">
        <v>535</v>
      </c>
      <c r="F747" s="63" t="s">
        <v>137</v>
      </c>
      <c r="G747" t="s">
        <v>139</v>
      </c>
      <c r="H747">
        <v>19</v>
      </c>
    </row>
    <row r="748" spans="1:8" x14ac:dyDescent="0.25">
      <c r="A748">
        <v>48.050800000000002</v>
      </c>
      <c r="B748" t="s">
        <v>365</v>
      </c>
      <c r="C748" t="s">
        <v>536</v>
      </c>
      <c r="F748" s="63" t="s">
        <v>137</v>
      </c>
      <c r="G748" t="s">
        <v>139</v>
      </c>
      <c r="H748">
        <v>8</v>
      </c>
    </row>
  </sheetData>
  <sheetProtection insertRows="0"/>
  <mergeCells count="11">
    <mergeCell ref="B4:D4"/>
    <mergeCell ref="A6:A7"/>
    <mergeCell ref="B6:B7"/>
    <mergeCell ref="C6:C7"/>
    <mergeCell ref="D6:F6"/>
    <mergeCell ref="A1:F1"/>
    <mergeCell ref="G1:R1"/>
    <mergeCell ref="B2:D2"/>
    <mergeCell ref="G2:R2"/>
    <mergeCell ref="B3:D3"/>
    <mergeCell ref="G3:R3"/>
  </mergeCells>
  <pageMargins left="0.31" right="0.2" top="0.32" bottom="0.5" header="0.25" footer="0.3"/>
  <pageSetup scale="65" orientation="landscape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Enrollment by Campus</vt:lpstr>
      <vt:lpstr>Operation &amp; Maintenance Summary</vt:lpstr>
      <vt:lpstr>Tuition Rate Schedule</vt:lpstr>
      <vt:lpstr>College Courses for H.S.</vt:lpstr>
      <vt:lpstr>'College Courses for H.S.'!Print_Area</vt:lpstr>
      <vt:lpstr>'Enrollment by Campus'!Print_Area</vt:lpstr>
      <vt:lpstr>'Operation &amp; Maintenance Summary'!Print_Area</vt:lpstr>
      <vt:lpstr>'Tuition Rate Schedule'!Print_Area</vt:lpstr>
      <vt:lpstr>'College Courses for H.S.'!Print_Titles</vt:lpstr>
      <vt:lpstr>'Enrollment by Campus'!Print_Titles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Timm, Gary</dc:creator>
  <cp:lastModifiedBy>Roque, Matthew</cp:lastModifiedBy>
  <cp:lastPrinted>2018-12-18T16:15:38Z</cp:lastPrinted>
  <dcterms:created xsi:type="dcterms:W3CDTF">2018-10-16T14:14:25Z</dcterms:created>
  <dcterms:modified xsi:type="dcterms:W3CDTF">2024-04-25T18:32:15Z</dcterms:modified>
</cp:coreProperties>
</file>