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Research\Supplementals\2023\Jan\For Website\"/>
    </mc:Choice>
  </mc:AlternateContent>
  <xr:revisionPtr revIDLastSave="0" documentId="13_ncr:1_{53D4375D-9C38-4E9D-AEA0-9CE917B66DE2}" xr6:coauthVersionLast="47" xr6:coauthVersionMax="47" xr10:uidLastSave="{00000000-0000-0000-0000-000000000000}"/>
  <bookViews>
    <workbookView xWindow="28680" yWindow="-120" windowWidth="29040" windowHeight="15840" tabRatio="656" xr2:uid="{00000000-000D-0000-FFFF-FFFF00000000}"/>
  </bookViews>
  <sheets>
    <sheet name="Enrollment by Campus" sheetId="22" r:id="rId1"/>
    <sheet name="Operation &amp; Maintenance Sum" sheetId="26" r:id="rId2"/>
    <sheet name="Tuition Rate Schedule" sheetId="4" r:id="rId3"/>
    <sheet name="College Courses for H.S." sheetId="25" r:id="rId4"/>
  </sheets>
  <definedNames>
    <definedName name="_xlnm._FilterDatabase" localSheetId="3" hidden="1">'College Courses for H.S.'!$A$6:$R$549</definedName>
    <definedName name="_xlnm.Print_Area" localSheetId="3">'College Courses for H.S.'!$A$8:$N$833</definedName>
    <definedName name="_xlnm.Print_Area" localSheetId="0">'Enrollment by Campus'!$A$5:$CC$51</definedName>
    <definedName name="_xlnm.Print_Area" localSheetId="1">'Operation &amp; Maintenance Sum'!$A$5:$AV$88</definedName>
    <definedName name="_xlnm.Print_Area" localSheetId="2">'Tuition Rate Schedule'!$A$4:$AC$12</definedName>
    <definedName name="_xlnm.Print_Titles" localSheetId="3">'College Courses for H.S.'!$1:$7</definedName>
    <definedName name="_xlnm.Print_Titles" localSheetId="0">'Enrollment by Campus'!$A:$C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7" i="26" l="1"/>
  <c r="AN87" i="26"/>
  <c r="AJ87" i="26"/>
  <c r="AF87" i="26"/>
  <c r="AB87" i="26"/>
  <c r="X87" i="26"/>
  <c r="T87" i="26"/>
  <c r="P87" i="26"/>
  <c r="L87" i="26"/>
  <c r="H87" i="26"/>
  <c r="D87" i="26"/>
  <c r="AS79" i="26"/>
  <c r="AR79" i="26"/>
  <c r="AO79" i="26"/>
  <c r="AN79" i="26"/>
  <c r="AK79" i="26"/>
  <c r="AJ79" i="26"/>
  <c r="AG79" i="26"/>
  <c r="AF79" i="26"/>
  <c r="AC79" i="26"/>
  <c r="AB79" i="26"/>
  <c r="Y79" i="26"/>
  <c r="X79" i="26"/>
  <c r="U79" i="26"/>
  <c r="T79" i="26"/>
  <c r="Q79" i="26"/>
  <c r="P79" i="26"/>
  <c r="M79" i="26"/>
  <c r="L79" i="26"/>
  <c r="I79" i="26"/>
  <c r="H79" i="26"/>
  <c r="E79" i="26"/>
  <c r="D79" i="26"/>
  <c r="C79" i="26"/>
  <c r="AT69" i="26"/>
  <c r="AU69" i="26" s="1"/>
  <c r="AS69" i="26"/>
  <c r="AR69" i="26"/>
  <c r="AP69" i="26"/>
  <c r="AQ69" i="26" s="1"/>
  <c r="AO69" i="26"/>
  <c r="AN69" i="26"/>
  <c r="AL69" i="26"/>
  <c r="AM69" i="26" s="1"/>
  <c r="AK69" i="26"/>
  <c r="AJ69" i="26"/>
  <c r="AH69" i="26"/>
  <c r="AI69" i="26" s="1"/>
  <c r="AG69" i="26"/>
  <c r="AF69" i="26"/>
  <c r="AD69" i="26"/>
  <c r="AE69" i="26" s="1"/>
  <c r="AC69" i="26"/>
  <c r="AB69" i="26"/>
  <c r="Z69" i="26"/>
  <c r="AA69" i="26" s="1"/>
  <c r="Y69" i="26"/>
  <c r="X69" i="26"/>
  <c r="V69" i="26"/>
  <c r="W69" i="26" s="1"/>
  <c r="U69" i="26"/>
  <c r="T69" i="26"/>
  <c r="R69" i="26"/>
  <c r="S69" i="26" s="1"/>
  <c r="Q69" i="26"/>
  <c r="P69" i="26"/>
  <c r="N69" i="26"/>
  <c r="O69" i="26" s="1"/>
  <c r="M69" i="26"/>
  <c r="L69" i="26"/>
  <c r="J69" i="26"/>
  <c r="K69" i="26" s="1"/>
  <c r="I69" i="26"/>
  <c r="H69" i="26"/>
  <c r="F69" i="26"/>
  <c r="G69" i="26" s="1"/>
  <c r="E69" i="26"/>
  <c r="D69" i="26"/>
  <c r="C69" i="26"/>
  <c r="AU67" i="26"/>
  <c r="AQ67" i="26"/>
  <c r="AM67" i="26"/>
  <c r="AI67" i="26"/>
  <c r="AE67" i="26"/>
  <c r="AA67" i="26"/>
  <c r="W67" i="26"/>
  <c r="S67" i="26"/>
  <c r="O67" i="26"/>
  <c r="K67" i="26"/>
  <c r="G67" i="26"/>
  <c r="AU66" i="26"/>
  <c r="AQ66" i="26"/>
  <c r="AM66" i="26"/>
  <c r="AI66" i="26"/>
  <c r="AE66" i="26"/>
  <c r="AA66" i="26"/>
  <c r="W66" i="26"/>
  <c r="S66" i="26"/>
  <c r="O66" i="26"/>
  <c r="K66" i="26"/>
  <c r="G66" i="26"/>
  <c r="AU65" i="26"/>
  <c r="AQ65" i="26"/>
  <c r="AM65" i="26"/>
  <c r="AI65" i="26"/>
  <c r="AE65" i="26"/>
  <c r="AA65" i="26"/>
  <c r="W65" i="26"/>
  <c r="S65" i="26"/>
  <c r="O65" i="26"/>
  <c r="K65" i="26"/>
  <c r="G65" i="26"/>
  <c r="AR60" i="26"/>
  <c r="AR56" i="26"/>
  <c r="AR85" i="26" s="1"/>
  <c r="AJ56" i="26"/>
  <c r="AJ85" i="26" s="1"/>
  <c r="AB56" i="26"/>
  <c r="AB85" i="26" s="1"/>
  <c r="T56" i="26"/>
  <c r="T85" i="26" s="1"/>
  <c r="L56" i="26"/>
  <c r="L85" i="26" s="1"/>
  <c r="D56" i="26"/>
  <c r="D85" i="26" s="1"/>
  <c r="AS54" i="26"/>
  <c r="AR54" i="26"/>
  <c r="AO54" i="26"/>
  <c r="AN54" i="26"/>
  <c r="AN56" i="26" s="1"/>
  <c r="AN85" i="26" s="1"/>
  <c r="AK54" i="26"/>
  <c r="AJ54" i="26"/>
  <c r="AG54" i="26"/>
  <c r="AF54" i="26"/>
  <c r="AF56" i="26" s="1"/>
  <c r="AF85" i="26" s="1"/>
  <c r="AC54" i="26"/>
  <c r="AB54" i="26"/>
  <c r="Y54" i="26"/>
  <c r="X54" i="26"/>
  <c r="X56" i="26" s="1"/>
  <c r="X85" i="26" s="1"/>
  <c r="U54" i="26"/>
  <c r="T54" i="26"/>
  <c r="Q54" i="26"/>
  <c r="P54" i="26"/>
  <c r="P56" i="26" s="1"/>
  <c r="P85" i="26" s="1"/>
  <c r="M54" i="26"/>
  <c r="L54" i="26"/>
  <c r="I54" i="26"/>
  <c r="H54" i="26"/>
  <c r="H56" i="26" s="1"/>
  <c r="H85" i="26" s="1"/>
  <c r="E54" i="26"/>
  <c r="D54" i="26"/>
  <c r="AT53" i="26"/>
  <c r="AS53" i="26"/>
  <c r="AR53" i="26"/>
  <c r="AP53" i="26"/>
  <c r="AO53" i="26"/>
  <c r="AN53" i="26"/>
  <c r="AL53" i="26"/>
  <c r="AK53" i="26"/>
  <c r="AJ53" i="26"/>
  <c r="AH53" i="26"/>
  <c r="AG53" i="26"/>
  <c r="AF53" i="26"/>
  <c r="AD53" i="26"/>
  <c r="AC53" i="26"/>
  <c r="AB53" i="26"/>
  <c r="Z53" i="26"/>
  <c r="Y53" i="26"/>
  <c r="X53" i="26"/>
  <c r="V53" i="26"/>
  <c r="U53" i="26"/>
  <c r="T53" i="26"/>
  <c r="R53" i="26"/>
  <c r="Q53" i="26"/>
  <c r="P53" i="26"/>
  <c r="N53" i="26"/>
  <c r="M53" i="26"/>
  <c r="L53" i="26"/>
  <c r="J53" i="26"/>
  <c r="I53" i="26"/>
  <c r="H53" i="26"/>
  <c r="F53" i="26"/>
  <c r="E53" i="26"/>
  <c r="D53" i="26"/>
  <c r="AT52" i="26"/>
  <c r="AS52" i="26"/>
  <c r="AR52" i="26"/>
  <c r="AP52" i="26"/>
  <c r="AO52" i="26"/>
  <c r="AN52" i="26"/>
  <c r="AL52" i="26"/>
  <c r="AK52" i="26"/>
  <c r="AJ52" i="26"/>
  <c r="AH52" i="26"/>
  <c r="AG52" i="26"/>
  <c r="AF52" i="26"/>
  <c r="AD52" i="26"/>
  <c r="AC52" i="26"/>
  <c r="AB52" i="26"/>
  <c r="Z52" i="26"/>
  <c r="Y52" i="26"/>
  <c r="X52" i="26"/>
  <c r="V52" i="26"/>
  <c r="U52" i="26"/>
  <c r="T52" i="26"/>
  <c r="R52" i="26"/>
  <c r="Q52" i="26"/>
  <c r="P52" i="26"/>
  <c r="N52" i="26"/>
  <c r="M52" i="26"/>
  <c r="L52" i="26"/>
  <c r="J52" i="26"/>
  <c r="I52" i="26"/>
  <c r="H52" i="26"/>
  <c r="F52" i="26"/>
  <c r="E52" i="26"/>
  <c r="D52" i="26"/>
  <c r="AT51" i="26"/>
  <c r="AT56" i="26" s="1"/>
  <c r="AS51" i="26"/>
  <c r="AS56" i="26" s="1"/>
  <c r="AS85" i="26" s="1"/>
  <c r="AR51" i="26"/>
  <c r="AP51" i="26"/>
  <c r="AP56" i="26" s="1"/>
  <c r="AO51" i="26"/>
  <c r="AO56" i="26" s="1"/>
  <c r="AO85" i="26" s="1"/>
  <c r="AN51" i="26"/>
  <c r="AL51" i="26"/>
  <c r="AL56" i="26" s="1"/>
  <c r="AK51" i="26"/>
  <c r="AK56" i="26" s="1"/>
  <c r="AK85" i="26" s="1"/>
  <c r="AJ51" i="26"/>
  <c r="AH51" i="26"/>
  <c r="AH56" i="26" s="1"/>
  <c r="AG51" i="26"/>
  <c r="AG56" i="26" s="1"/>
  <c r="AG85" i="26" s="1"/>
  <c r="AF51" i="26"/>
  <c r="AD51" i="26"/>
  <c r="AD56" i="26" s="1"/>
  <c r="AC51" i="26"/>
  <c r="AC56" i="26" s="1"/>
  <c r="AC85" i="26" s="1"/>
  <c r="AB51" i="26"/>
  <c r="Z51" i="26"/>
  <c r="Z56" i="26" s="1"/>
  <c r="Y51" i="26"/>
  <c r="Y56" i="26" s="1"/>
  <c r="Y85" i="26" s="1"/>
  <c r="X51" i="26"/>
  <c r="V51" i="26"/>
  <c r="V56" i="26" s="1"/>
  <c r="U51" i="26"/>
  <c r="U56" i="26" s="1"/>
  <c r="U85" i="26" s="1"/>
  <c r="T51" i="26"/>
  <c r="R51" i="26"/>
  <c r="R56" i="26" s="1"/>
  <c r="Q51" i="26"/>
  <c r="Q56" i="26" s="1"/>
  <c r="Q85" i="26" s="1"/>
  <c r="P51" i="26"/>
  <c r="N51" i="26"/>
  <c r="N56" i="26" s="1"/>
  <c r="M51" i="26"/>
  <c r="M56" i="26" s="1"/>
  <c r="M85" i="26" s="1"/>
  <c r="L51" i="26"/>
  <c r="J51" i="26"/>
  <c r="J56" i="26" s="1"/>
  <c r="I51" i="26"/>
  <c r="I56" i="26" s="1"/>
  <c r="I85" i="26" s="1"/>
  <c r="H51" i="26"/>
  <c r="F51" i="26"/>
  <c r="F56" i="26" s="1"/>
  <c r="E51" i="26"/>
  <c r="E56" i="26" s="1"/>
  <c r="E85" i="26" s="1"/>
  <c r="D51" i="26"/>
  <c r="AT47" i="26"/>
  <c r="AS47" i="26"/>
  <c r="AR47" i="26"/>
  <c r="AP47" i="26"/>
  <c r="AO47" i="26"/>
  <c r="AN47" i="26"/>
  <c r="AL47" i="26"/>
  <c r="AK47" i="26"/>
  <c r="AJ47" i="26"/>
  <c r="AH47" i="26"/>
  <c r="AG47" i="26"/>
  <c r="AF47" i="26"/>
  <c r="AD47" i="26"/>
  <c r="AC47" i="26"/>
  <c r="AB47" i="26"/>
  <c r="Z47" i="26"/>
  <c r="Y47" i="26"/>
  <c r="X47" i="26"/>
  <c r="V47" i="26"/>
  <c r="U47" i="26"/>
  <c r="T47" i="26"/>
  <c r="R47" i="26"/>
  <c r="Q47" i="26"/>
  <c r="P47" i="26"/>
  <c r="N47" i="26"/>
  <c r="M47" i="26"/>
  <c r="L47" i="26"/>
  <c r="J47" i="26"/>
  <c r="I47" i="26"/>
  <c r="H47" i="26"/>
  <c r="F47" i="26"/>
  <c r="E47" i="26"/>
  <c r="D47" i="26"/>
  <c r="C47" i="26"/>
  <c r="AU45" i="26"/>
  <c r="AQ45" i="26"/>
  <c r="AM45" i="26"/>
  <c r="AI45" i="26"/>
  <c r="AE45" i="26"/>
  <c r="AA45" i="26"/>
  <c r="W45" i="26"/>
  <c r="S45" i="26"/>
  <c r="O45" i="26"/>
  <c r="K45" i="26"/>
  <c r="G45" i="26"/>
  <c r="AU44" i="26"/>
  <c r="AU47" i="26" s="1"/>
  <c r="AQ44" i="26"/>
  <c r="AM44" i="26"/>
  <c r="AI44" i="26"/>
  <c r="AE44" i="26"/>
  <c r="AE47" i="26" s="1"/>
  <c r="AA44" i="26"/>
  <c r="W44" i="26"/>
  <c r="S44" i="26"/>
  <c r="O44" i="26"/>
  <c r="O47" i="26" s="1"/>
  <c r="K44" i="26"/>
  <c r="G44" i="26"/>
  <c r="AU43" i="26"/>
  <c r="AQ43" i="26"/>
  <c r="AQ47" i="26" s="1"/>
  <c r="AM43" i="26"/>
  <c r="AM47" i="26" s="1"/>
  <c r="AI43" i="26"/>
  <c r="AI47" i="26" s="1"/>
  <c r="AE43" i="26"/>
  <c r="AA43" i="26"/>
  <c r="AA47" i="26" s="1"/>
  <c r="W43" i="26"/>
  <c r="W47" i="26" s="1"/>
  <c r="S43" i="26"/>
  <c r="S47" i="26" s="1"/>
  <c r="O43" i="26"/>
  <c r="K43" i="26"/>
  <c r="K47" i="26" s="1"/>
  <c r="G43" i="26"/>
  <c r="G47" i="26" s="1"/>
  <c r="AT39" i="26"/>
  <c r="AS39" i="26"/>
  <c r="AR39" i="26"/>
  <c r="AQ39" i="26"/>
  <c r="AP39" i="26"/>
  <c r="AO39" i="26"/>
  <c r="AN39" i="26"/>
  <c r="AM39" i="26"/>
  <c r="AL39" i="26"/>
  <c r="AK39" i="26"/>
  <c r="AJ39" i="26"/>
  <c r="AH39" i="26"/>
  <c r="AG39" i="26"/>
  <c r="AF39" i="26"/>
  <c r="AD39" i="26"/>
  <c r="AC39" i="26"/>
  <c r="AB39" i="26"/>
  <c r="Z39" i="26"/>
  <c r="X39" i="26"/>
  <c r="V39" i="26"/>
  <c r="U39" i="26"/>
  <c r="T39" i="26"/>
  <c r="R39" i="26"/>
  <c r="Q39" i="26"/>
  <c r="P39" i="26"/>
  <c r="N39" i="26"/>
  <c r="M39" i="26"/>
  <c r="L39" i="26"/>
  <c r="K39" i="26"/>
  <c r="J39" i="26"/>
  <c r="I39" i="26"/>
  <c r="H39" i="26"/>
  <c r="F39" i="26"/>
  <c r="E39" i="26"/>
  <c r="D39" i="26"/>
  <c r="C39" i="26"/>
  <c r="AU37" i="26"/>
  <c r="AQ37" i="26"/>
  <c r="AM37" i="26"/>
  <c r="AI37" i="26"/>
  <c r="AE37" i="26"/>
  <c r="Y37" i="26"/>
  <c r="Y39" i="26" s="1"/>
  <c r="W37" i="26"/>
  <c r="W39" i="26" s="1"/>
  <c r="S37" i="26"/>
  <c r="O37" i="26"/>
  <c r="K37" i="26"/>
  <c r="G37" i="26"/>
  <c r="G39" i="26" s="1"/>
  <c r="AU36" i="26"/>
  <c r="AQ36" i="26"/>
  <c r="AM36" i="26"/>
  <c r="AI36" i="26"/>
  <c r="AE36" i="26"/>
  <c r="AA36" i="26"/>
  <c r="W36" i="26"/>
  <c r="S36" i="26"/>
  <c r="S39" i="26" s="1"/>
  <c r="O36" i="26"/>
  <c r="K36" i="26"/>
  <c r="G36" i="26"/>
  <c r="AU35" i="26"/>
  <c r="AU39" i="26" s="1"/>
  <c r="AQ35" i="26"/>
  <c r="AM35" i="26"/>
  <c r="AI35" i="26"/>
  <c r="AE35" i="26"/>
  <c r="AE39" i="26" s="1"/>
  <c r="AA35" i="26"/>
  <c r="W35" i="26"/>
  <c r="S35" i="26"/>
  <c r="O35" i="26"/>
  <c r="O39" i="26" s="1"/>
  <c r="K35" i="26"/>
  <c r="G35" i="26"/>
  <c r="AT31" i="26"/>
  <c r="AS31" i="26"/>
  <c r="AR31" i="26"/>
  <c r="AP31" i="26"/>
  <c r="AO31" i="26"/>
  <c r="AN31" i="26"/>
  <c r="AL31" i="26"/>
  <c r="AM31" i="26" s="1"/>
  <c r="AK31" i="26"/>
  <c r="AJ31" i="26"/>
  <c r="AH31" i="26"/>
  <c r="AG31" i="26"/>
  <c r="AF31" i="26"/>
  <c r="AD31" i="26"/>
  <c r="AC31" i="26"/>
  <c r="AB31" i="26"/>
  <c r="Z31" i="26"/>
  <c r="X31" i="26"/>
  <c r="V31" i="26"/>
  <c r="U31" i="26"/>
  <c r="T31" i="26"/>
  <c r="R31" i="26"/>
  <c r="Q31" i="26"/>
  <c r="P31" i="26"/>
  <c r="N31" i="26"/>
  <c r="M31" i="26"/>
  <c r="L31" i="26"/>
  <c r="J31" i="26"/>
  <c r="K31" i="26" s="1"/>
  <c r="I31" i="26"/>
  <c r="H31" i="26"/>
  <c r="F31" i="26"/>
  <c r="E31" i="26"/>
  <c r="D31" i="26"/>
  <c r="C31" i="26"/>
  <c r="AU29" i="26"/>
  <c r="AQ29" i="26"/>
  <c r="AM29" i="26"/>
  <c r="AI29" i="26"/>
  <c r="AE29" i="26"/>
  <c r="Y29" i="26"/>
  <c r="Y31" i="26" s="1"/>
  <c r="W29" i="26"/>
  <c r="S29" i="26"/>
  <c r="O29" i="26"/>
  <c r="K29" i="26"/>
  <c r="G29" i="26"/>
  <c r="AU28" i="26"/>
  <c r="AQ28" i="26"/>
  <c r="AM28" i="26"/>
  <c r="AI28" i="26"/>
  <c r="AE28" i="26"/>
  <c r="AA28" i="26"/>
  <c r="W28" i="26"/>
  <c r="S28" i="26"/>
  <c r="O28" i="26"/>
  <c r="K28" i="26"/>
  <c r="G28" i="26"/>
  <c r="AU27" i="26"/>
  <c r="AQ27" i="26"/>
  <c r="AQ31" i="26" s="1"/>
  <c r="AP27" i="26"/>
  <c r="AM27" i="26"/>
  <c r="AI27" i="26"/>
  <c r="AE27" i="26"/>
  <c r="AA27" i="26"/>
  <c r="W27" i="26"/>
  <c r="S27" i="26"/>
  <c r="S31" i="26" s="1"/>
  <c r="O27" i="26"/>
  <c r="O31" i="26" s="1"/>
  <c r="K27" i="26"/>
  <c r="G27" i="26"/>
  <c r="AT23" i="26"/>
  <c r="AS23" i="26"/>
  <c r="AR23" i="26"/>
  <c r="AP23" i="26"/>
  <c r="AO23" i="26"/>
  <c r="AN23" i="26"/>
  <c r="AL23" i="26"/>
  <c r="AM23" i="26" s="1"/>
  <c r="AK23" i="26"/>
  <c r="AJ23" i="26"/>
  <c r="AH23" i="26"/>
  <c r="AG23" i="26"/>
  <c r="AF23" i="26"/>
  <c r="AD23" i="26"/>
  <c r="AC23" i="26"/>
  <c r="AB23" i="26"/>
  <c r="Z23" i="26"/>
  <c r="X23" i="26"/>
  <c r="V23" i="26"/>
  <c r="U23" i="26"/>
  <c r="T23" i="26"/>
  <c r="R23" i="26"/>
  <c r="Q23" i="26"/>
  <c r="P23" i="26"/>
  <c r="N23" i="26"/>
  <c r="M23" i="26"/>
  <c r="L23" i="26"/>
  <c r="J23" i="26"/>
  <c r="K23" i="26" s="1"/>
  <c r="I23" i="26"/>
  <c r="H23" i="26"/>
  <c r="F23" i="26"/>
  <c r="E23" i="26"/>
  <c r="D23" i="26"/>
  <c r="C23" i="26"/>
  <c r="AU20" i="26"/>
  <c r="AQ20" i="26"/>
  <c r="AM20" i="26"/>
  <c r="AI20" i="26"/>
  <c r="AE20" i="26"/>
  <c r="Y20" i="26"/>
  <c r="Y23" i="26" s="1"/>
  <c r="W20" i="26"/>
  <c r="W23" i="26" s="1"/>
  <c r="S20" i="26"/>
  <c r="O20" i="26"/>
  <c r="K20" i="26"/>
  <c r="G20" i="26"/>
  <c r="G23" i="26" s="1"/>
  <c r="AU19" i="26"/>
  <c r="AQ19" i="26"/>
  <c r="AM19" i="26"/>
  <c r="AI19" i="26"/>
  <c r="AE19" i="26"/>
  <c r="AA19" i="26"/>
  <c r="W19" i="26"/>
  <c r="S19" i="26"/>
  <c r="O19" i="26"/>
  <c r="K19" i="26"/>
  <c r="G19" i="26"/>
  <c r="AU18" i="26"/>
  <c r="AU23" i="26" s="1"/>
  <c r="AQ18" i="26"/>
  <c r="AP18" i="26"/>
  <c r="AM18" i="26"/>
  <c r="AI18" i="26"/>
  <c r="AI23" i="26" s="1"/>
  <c r="AE18" i="26"/>
  <c r="AE23" i="26" s="1"/>
  <c r="AA18" i="26"/>
  <c r="W18" i="26"/>
  <c r="S18" i="26"/>
  <c r="S23" i="26" s="1"/>
  <c r="O18" i="26"/>
  <c r="K18" i="26"/>
  <c r="G18" i="26"/>
  <c r="AT14" i="26"/>
  <c r="AS14" i="26"/>
  <c r="AR14" i="26"/>
  <c r="AP14" i="26"/>
  <c r="AO14" i="26"/>
  <c r="AN14" i="26"/>
  <c r="AL14" i="26"/>
  <c r="AK14" i="26"/>
  <c r="AJ14" i="26"/>
  <c r="AH14" i="26"/>
  <c r="AG14" i="26"/>
  <c r="AF14" i="26"/>
  <c r="AD14" i="26"/>
  <c r="AC14" i="26"/>
  <c r="AB14" i="26"/>
  <c r="Z14" i="26"/>
  <c r="Y14" i="26"/>
  <c r="X14" i="26"/>
  <c r="V14" i="26"/>
  <c r="U14" i="26"/>
  <c r="T14" i="26"/>
  <c r="R14" i="26"/>
  <c r="Q14" i="26"/>
  <c r="P14" i="26"/>
  <c r="N14" i="26"/>
  <c r="M14" i="26"/>
  <c r="L14" i="26"/>
  <c r="J14" i="26"/>
  <c r="I14" i="26"/>
  <c r="H14" i="26"/>
  <c r="F14" i="26"/>
  <c r="E14" i="26"/>
  <c r="D14" i="26"/>
  <c r="C14" i="26"/>
  <c r="AU12" i="26"/>
  <c r="AQ12" i="26"/>
  <c r="AQ53" i="26" s="1"/>
  <c r="AM12" i="26"/>
  <c r="AM53" i="26" s="1"/>
  <c r="AI12" i="26"/>
  <c r="AE12" i="26"/>
  <c r="AA12" i="26"/>
  <c r="W12" i="26"/>
  <c r="W53" i="26" s="1"/>
  <c r="S12" i="26"/>
  <c r="S53" i="26" s="1"/>
  <c r="O12" i="26"/>
  <c r="O53" i="26" s="1"/>
  <c r="K12" i="26"/>
  <c r="K53" i="26" s="1"/>
  <c r="G12" i="26"/>
  <c r="G53" i="26" s="1"/>
  <c r="AU11" i="26"/>
  <c r="AU52" i="26" s="1"/>
  <c r="AQ11" i="26"/>
  <c r="AQ52" i="26" s="1"/>
  <c r="AM11" i="26"/>
  <c r="AM52" i="26" s="1"/>
  <c r="AI11" i="26"/>
  <c r="AI52" i="26" s="1"/>
  <c r="AE11" i="26"/>
  <c r="AA11" i="26"/>
  <c r="AA52" i="26" s="1"/>
  <c r="W11" i="26"/>
  <c r="W52" i="26" s="1"/>
  <c r="S11" i="26"/>
  <c r="S52" i="26" s="1"/>
  <c r="O11" i="26"/>
  <c r="K11" i="26"/>
  <c r="K52" i="26" s="1"/>
  <c r="G11" i="26"/>
  <c r="G52" i="26" s="1"/>
  <c r="AU10" i="26"/>
  <c r="AU51" i="26" s="1"/>
  <c r="AQ10" i="26"/>
  <c r="AM10" i="26"/>
  <c r="AI10" i="26"/>
  <c r="AI51" i="26" s="1"/>
  <c r="AE10" i="26"/>
  <c r="AE51" i="26" s="1"/>
  <c r="AA10" i="26"/>
  <c r="AA51" i="26" s="1"/>
  <c r="W10" i="26"/>
  <c r="S10" i="26"/>
  <c r="S51" i="26" s="1"/>
  <c r="O10" i="26"/>
  <c r="O51" i="26" s="1"/>
  <c r="K10" i="26"/>
  <c r="K51" i="26" s="1"/>
  <c r="G10" i="26"/>
  <c r="A3" i="26"/>
  <c r="AI39" i="26" l="1"/>
  <c r="W51" i="26"/>
  <c r="W14" i="26"/>
  <c r="W56" i="26" s="1"/>
  <c r="AM51" i="26"/>
  <c r="AM14" i="26"/>
  <c r="AM56" i="26" s="1"/>
  <c r="AE53" i="26"/>
  <c r="AU53" i="26"/>
  <c r="AE31" i="26"/>
  <c r="G51" i="26"/>
  <c r="G14" i="26"/>
  <c r="AQ14" i="26"/>
  <c r="AQ56" i="26" s="1"/>
  <c r="O14" i="26"/>
  <c r="AE14" i="26"/>
  <c r="AI53" i="26"/>
  <c r="O23" i="26"/>
  <c r="AQ23" i="26"/>
  <c r="AI31" i="26"/>
  <c r="AU31" i="26"/>
  <c r="G31" i="26"/>
  <c r="W31" i="26"/>
  <c r="S14" i="26"/>
  <c r="S56" i="26" s="1"/>
  <c r="AI14" i="26"/>
  <c r="AI56" i="26" s="1"/>
  <c r="K14" i="26"/>
  <c r="K56" i="26" s="1"/>
  <c r="AA14" i="26"/>
  <c r="AU14" i="26"/>
  <c r="AA37" i="26"/>
  <c r="AA39" i="26" s="1"/>
  <c r="AQ51" i="26"/>
  <c r="O52" i="26"/>
  <c r="AE52" i="26"/>
  <c r="AA20" i="26"/>
  <c r="AA23" i="26" s="1"/>
  <c r="AA29" i="26"/>
  <c r="AA31" i="26" s="1"/>
  <c r="G56" i="26" l="1"/>
  <c r="AU56" i="26"/>
  <c r="AE56" i="26"/>
  <c r="AA56" i="26"/>
  <c r="O56" i="26"/>
  <c r="AA53" i="26"/>
  <c r="L8" i="25" l="1"/>
  <c r="CB30" i="22" l="1"/>
  <c r="CB24" i="22"/>
  <c r="CB23" i="22"/>
  <c r="CB22" i="22"/>
  <c r="CB20" i="22"/>
  <c r="CB15" i="22"/>
  <c r="CB10" i="22"/>
  <c r="BQ30" i="22"/>
  <c r="BQ24" i="22"/>
  <c r="BQ23" i="22"/>
  <c r="BQ22" i="22"/>
  <c r="BQ20" i="22"/>
  <c r="BQ15" i="22"/>
  <c r="BQ10" i="22"/>
  <c r="BF30" i="22"/>
  <c r="BF24" i="22"/>
  <c r="BF23" i="22"/>
  <c r="BF22" i="22"/>
  <c r="BF20" i="22"/>
  <c r="BF15" i="22"/>
  <c r="BF10" i="22"/>
  <c r="AU30" i="22"/>
  <c r="AU24" i="22"/>
  <c r="AU23" i="22"/>
  <c r="AU22" i="22"/>
  <c r="AU20" i="22"/>
  <c r="AU15" i="22"/>
  <c r="AU10" i="22"/>
  <c r="AJ30" i="22"/>
  <c r="AJ24" i="22"/>
  <c r="AJ23" i="22"/>
  <c r="AJ22" i="22"/>
  <c r="AJ20" i="22"/>
  <c r="AJ15" i="22"/>
  <c r="AJ10" i="22"/>
  <c r="Y30" i="22"/>
  <c r="Y24" i="22"/>
  <c r="Y23" i="22"/>
  <c r="Y22" i="22"/>
  <c r="Y20" i="22"/>
  <c r="Y15" i="22"/>
  <c r="Y10" i="22"/>
  <c r="N29" i="22"/>
  <c r="N28" i="22"/>
  <c r="N27" i="22"/>
  <c r="N19" i="22"/>
  <c r="N18" i="22"/>
  <c r="N17" i="22"/>
  <c r="N14" i="22"/>
  <c r="N13" i="22"/>
  <c r="N12" i="22"/>
  <c r="D8" i="25"/>
  <c r="E8" i="25"/>
  <c r="F8" i="25"/>
  <c r="H8" i="25"/>
  <c r="J8" i="25"/>
  <c r="N8" i="25"/>
  <c r="P8" i="25"/>
  <c r="R8" i="25"/>
  <c r="CA30" i="22"/>
  <c r="CA24" i="22"/>
  <c r="CA23" i="22"/>
  <c r="CA22" i="22"/>
  <c r="CA20" i="22"/>
  <c r="CA15" i="22"/>
  <c r="CA10" i="22"/>
  <c r="BP30" i="22"/>
  <c r="BP24" i="22"/>
  <c r="BP23" i="22"/>
  <c r="BP22" i="22"/>
  <c r="BP20" i="22"/>
  <c r="BP15" i="22"/>
  <c r="BP10" i="22"/>
  <c r="BE30" i="22"/>
  <c r="BE24" i="22"/>
  <c r="BE23" i="22"/>
  <c r="BE22" i="22"/>
  <c r="BE20" i="22"/>
  <c r="BE15" i="22"/>
  <c r="BE10" i="22"/>
  <c r="AT30" i="22"/>
  <c r="AT24" i="22"/>
  <c r="AT23" i="22"/>
  <c r="AT22" i="22"/>
  <c r="AT20" i="22"/>
  <c r="AT15" i="22"/>
  <c r="AT10" i="22"/>
  <c r="AI30" i="22"/>
  <c r="AI24" i="22"/>
  <c r="AI23" i="22"/>
  <c r="AI22" i="22"/>
  <c r="AI20" i="22"/>
  <c r="AI15" i="22"/>
  <c r="AI10" i="22"/>
  <c r="X30" i="22"/>
  <c r="X24" i="22"/>
  <c r="X23" i="22"/>
  <c r="X22" i="22"/>
  <c r="X20" i="22"/>
  <c r="X15" i="22"/>
  <c r="X10" i="22"/>
  <c r="M29" i="22"/>
  <c r="M28" i="22"/>
  <c r="M27" i="22"/>
  <c r="M19" i="22"/>
  <c r="M18" i="22"/>
  <c r="M17" i="22"/>
  <c r="M14" i="22"/>
  <c r="M13" i="22"/>
  <c r="M12" i="22"/>
  <c r="AU25" i="22" l="1"/>
  <c r="CB25" i="22"/>
  <c r="BQ25" i="22"/>
  <c r="BF25" i="22"/>
  <c r="AJ25" i="22"/>
  <c r="N23" i="22"/>
  <c r="N24" i="22"/>
  <c r="N30" i="22"/>
  <c r="Y25" i="22"/>
  <c r="N22" i="22"/>
  <c r="N15" i="22"/>
  <c r="AT25" i="22"/>
  <c r="N20" i="22"/>
  <c r="CA25" i="22"/>
  <c r="BP25" i="22"/>
  <c r="BE25" i="22"/>
  <c r="AI25" i="22"/>
  <c r="X25" i="22"/>
  <c r="M20" i="22"/>
  <c r="M15" i="22"/>
  <c r="N25" i="22" l="1"/>
  <c r="BZ30" i="22"/>
  <c r="BZ24" i="22"/>
  <c r="BZ23" i="22"/>
  <c r="BZ22" i="22"/>
  <c r="BZ20" i="22"/>
  <c r="BZ15" i="22"/>
  <c r="BZ10" i="22"/>
  <c r="BO30" i="22"/>
  <c r="BO24" i="22"/>
  <c r="BO23" i="22"/>
  <c r="BO22" i="22"/>
  <c r="BO20" i="22"/>
  <c r="BO15" i="22"/>
  <c r="BO10" i="22"/>
  <c r="BD30" i="22"/>
  <c r="BD24" i="22"/>
  <c r="BD23" i="22"/>
  <c r="BD22" i="22"/>
  <c r="BD20" i="22"/>
  <c r="BD15" i="22"/>
  <c r="BD10" i="22"/>
  <c r="AS30" i="22"/>
  <c r="AS24" i="22"/>
  <c r="AS23" i="22"/>
  <c r="AS22" i="22"/>
  <c r="AS20" i="22"/>
  <c r="AS15" i="22"/>
  <c r="AS10" i="22"/>
  <c r="AH30" i="22"/>
  <c r="AH24" i="22"/>
  <c r="M24" i="22" s="1"/>
  <c r="AH23" i="22"/>
  <c r="M23" i="22" s="1"/>
  <c r="AH22" i="22"/>
  <c r="M22" i="22" s="1"/>
  <c r="AH20" i="22"/>
  <c r="AH15" i="22"/>
  <c r="AH10" i="22"/>
  <c r="W30" i="22"/>
  <c r="W24" i="22"/>
  <c r="W23" i="22"/>
  <c r="W22" i="22"/>
  <c r="W20" i="22"/>
  <c r="W15" i="22"/>
  <c r="W10" i="22"/>
  <c r="L29" i="22"/>
  <c r="L28" i="22"/>
  <c r="L27" i="22"/>
  <c r="L19" i="22"/>
  <c r="L18" i="22"/>
  <c r="L17" i="22"/>
  <c r="L14" i="22"/>
  <c r="L13" i="22"/>
  <c r="L12" i="22"/>
  <c r="M30" i="22" l="1"/>
  <c r="L24" i="22"/>
  <c r="BZ25" i="22"/>
  <c r="BO25" i="22"/>
  <c r="AH25" i="22"/>
  <c r="L30" i="22"/>
  <c r="AS25" i="22"/>
  <c r="BD25" i="22"/>
  <c r="L23" i="22"/>
  <c r="L22" i="22"/>
  <c r="L20" i="22"/>
  <c r="W25" i="22"/>
  <c r="L15" i="22"/>
  <c r="M25" i="22" l="1"/>
  <c r="L25" i="22"/>
  <c r="BY30" i="22"/>
  <c r="BX30" i="22"/>
  <c r="BW30" i="22"/>
  <c r="BV30" i="22"/>
  <c r="BU30" i="22"/>
  <c r="BT30" i="22"/>
  <c r="BS30" i="22"/>
  <c r="BR30" i="22"/>
  <c r="BN30" i="22"/>
  <c r="BM30" i="22"/>
  <c r="BL30" i="22"/>
  <c r="BK30" i="22"/>
  <c r="BJ30" i="22"/>
  <c r="BI30" i="22"/>
  <c r="BH30" i="22"/>
  <c r="BG30" i="22"/>
  <c r="BC30" i="22"/>
  <c r="BB30" i="22"/>
  <c r="BA30" i="22"/>
  <c r="AZ30" i="22"/>
  <c r="AY30" i="22"/>
  <c r="AX30" i="22"/>
  <c r="AW30" i="22"/>
  <c r="AV30" i="22"/>
  <c r="AR30" i="22"/>
  <c r="AQ30" i="22"/>
  <c r="AP30" i="22"/>
  <c r="AO30" i="22"/>
  <c r="AN30" i="22"/>
  <c r="AM30" i="22"/>
  <c r="AL30" i="22"/>
  <c r="AK30" i="22"/>
  <c r="AG30" i="22"/>
  <c r="AF30" i="22"/>
  <c r="AE30" i="22"/>
  <c r="AD30" i="22"/>
  <c r="AC30" i="22"/>
  <c r="AB30" i="22"/>
  <c r="AA30" i="22"/>
  <c r="Z30" i="22"/>
  <c r="V30" i="22"/>
  <c r="U30" i="22"/>
  <c r="T30" i="22"/>
  <c r="S30" i="22"/>
  <c r="R30" i="22"/>
  <c r="Q30" i="22"/>
  <c r="P30" i="22"/>
  <c r="O30" i="22"/>
  <c r="K29" i="22"/>
  <c r="J29" i="22"/>
  <c r="I29" i="22"/>
  <c r="H29" i="22"/>
  <c r="G29" i="22"/>
  <c r="F29" i="22"/>
  <c r="E29" i="22"/>
  <c r="D29" i="22"/>
  <c r="K28" i="22"/>
  <c r="J28" i="22"/>
  <c r="I28" i="22"/>
  <c r="H28" i="22"/>
  <c r="G28" i="22"/>
  <c r="F28" i="22"/>
  <c r="E28" i="22"/>
  <c r="D28" i="22"/>
  <c r="K27" i="22"/>
  <c r="J27" i="22"/>
  <c r="I27" i="22"/>
  <c r="H27" i="22"/>
  <c r="G27" i="22"/>
  <c r="F27" i="22"/>
  <c r="E27" i="22"/>
  <c r="D27" i="22"/>
  <c r="BY24" i="22"/>
  <c r="BX24" i="22"/>
  <c r="BW24" i="22"/>
  <c r="BV24" i="22"/>
  <c r="BU24" i="22"/>
  <c r="BT24" i="22"/>
  <c r="BS24" i="22"/>
  <c r="BR24" i="22"/>
  <c r="BN24" i="22"/>
  <c r="BM24" i="22"/>
  <c r="BL24" i="22"/>
  <c r="BK24" i="22"/>
  <c r="BJ24" i="22"/>
  <c r="BI24" i="22"/>
  <c r="BH24" i="22"/>
  <c r="BG24" i="22"/>
  <c r="BC24" i="22"/>
  <c r="BB24" i="22"/>
  <c r="BA24" i="22"/>
  <c r="AZ24" i="22"/>
  <c r="AY24" i="22"/>
  <c r="AX24" i="22"/>
  <c r="AW24" i="22"/>
  <c r="AV24" i="22"/>
  <c r="AR24" i="22"/>
  <c r="AQ24" i="22"/>
  <c r="AP24" i="22"/>
  <c r="AO24" i="22"/>
  <c r="AN24" i="22"/>
  <c r="AM24" i="22"/>
  <c r="AL24" i="22"/>
  <c r="AK24" i="22"/>
  <c r="AG24" i="22"/>
  <c r="AF24" i="22"/>
  <c r="AE24" i="22"/>
  <c r="AD24" i="22"/>
  <c r="AC24" i="22"/>
  <c r="AB24" i="22"/>
  <c r="AA24" i="22"/>
  <c r="Z24" i="22"/>
  <c r="V24" i="22"/>
  <c r="U24" i="22"/>
  <c r="T24" i="22"/>
  <c r="S24" i="22"/>
  <c r="R24" i="22"/>
  <c r="Q24" i="22"/>
  <c r="P24" i="22"/>
  <c r="O24" i="22"/>
  <c r="BY23" i="22"/>
  <c r="BX23" i="22"/>
  <c r="BW23" i="22"/>
  <c r="BV23" i="22"/>
  <c r="BU23" i="22"/>
  <c r="BT23" i="22"/>
  <c r="BS23" i="22"/>
  <c r="BR23" i="22"/>
  <c r="BN23" i="22"/>
  <c r="BM23" i="22"/>
  <c r="BL23" i="22"/>
  <c r="BK23" i="22"/>
  <c r="BJ23" i="22"/>
  <c r="BI23" i="22"/>
  <c r="BH23" i="22"/>
  <c r="BG23" i="22"/>
  <c r="BC23" i="22"/>
  <c r="BB23" i="22"/>
  <c r="BA23" i="22"/>
  <c r="AZ23" i="22"/>
  <c r="AY23" i="22"/>
  <c r="AX23" i="22"/>
  <c r="AW23" i="22"/>
  <c r="AV23" i="22"/>
  <c r="AR23" i="22"/>
  <c r="AQ23" i="22"/>
  <c r="AP23" i="22"/>
  <c r="AO23" i="22"/>
  <c r="AN23" i="22"/>
  <c r="AM23" i="22"/>
  <c r="AL23" i="22"/>
  <c r="AK23" i="22"/>
  <c r="AG23" i="22"/>
  <c r="AF23" i="22"/>
  <c r="AE23" i="22"/>
  <c r="AD23" i="22"/>
  <c r="AC23" i="22"/>
  <c r="AB23" i="22"/>
  <c r="AA23" i="22"/>
  <c r="Z23" i="22"/>
  <c r="V23" i="22"/>
  <c r="U23" i="22"/>
  <c r="T23" i="22"/>
  <c r="S23" i="22"/>
  <c r="R23" i="22"/>
  <c r="Q23" i="22"/>
  <c r="P23" i="22"/>
  <c r="O23" i="22"/>
  <c r="BY22" i="22"/>
  <c r="BX22" i="22"/>
  <c r="BW22" i="22"/>
  <c r="BV22" i="22"/>
  <c r="BU22" i="22"/>
  <c r="BT22" i="22"/>
  <c r="BS22" i="22"/>
  <c r="BR22" i="22"/>
  <c r="BN22" i="22"/>
  <c r="BM22" i="22"/>
  <c r="BL22" i="22"/>
  <c r="BK22" i="22"/>
  <c r="BJ22" i="22"/>
  <c r="BI22" i="22"/>
  <c r="BH22" i="22"/>
  <c r="BG22" i="22"/>
  <c r="BG25" i="22" s="1"/>
  <c r="BC22" i="22"/>
  <c r="BB22" i="22"/>
  <c r="BA22" i="22"/>
  <c r="AZ22" i="22"/>
  <c r="AY22" i="22"/>
  <c r="AX22" i="22"/>
  <c r="AW22" i="22"/>
  <c r="AV22" i="22"/>
  <c r="AR22" i="22"/>
  <c r="AQ22" i="22"/>
  <c r="AP22" i="22"/>
  <c r="AO22" i="22"/>
  <c r="AN22" i="22"/>
  <c r="AM22" i="22"/>
  <c r="AL22" i="22"/>
  <c r="AK22" i="22"/>
  <c r="AG22" i="22"/>
  <c r="AF22" i="22"/>
  <c r="AE22" i="22"/>
  <c r="AD22" i="22"/>
  <c r="AC22" i="22"/>
  <c r="AB22" i="22"/>
  <c r="AA22" i="22"/>
  <c r="Z22" i="22"/>
  <c r="V22" i="22"/>
  <c r="U22" i="22"/>
  <c r="T22" i="22"/>
  <c r="S22" i="22"/>
  <c r="R22" i="22"/>
  <c r="Q22" i="22"/>
  <c r="P22" i="22"/>
  <c r="O22" i="22"/>
  <c r="BY20" i="22"/>
  <c r="BX20" i="22"/>
  <c r="BW20" i="22"/>
  <c r="BV20" i="22"/>
  <c r="BU20" i="22"/>
  <c r="BT20" i="22"/>
  <c r="BS20" i="22"/>
  <c r="BR20" i="22"/>
  <c r="BN20" i="22"/>
  <c r="BM20" i="22"/>
  <c r="BL20" i="22"/>
  <c r="BK20" i="22"/>
  <c r="BJ20" i="22"/>
  <c r="BI20" i="22"/>
  <c r="BH20" i="22"/>
  <c r="BG20" i="22"/>
  <c r="BC20" i="22"/>
  <c r="BB20" i="22"/>
  <c r="BA20" i="22"/>
  <c r="AZ20" i="22"/>
  <c r="AY20" i="22"/>
  <c r="AX20" i="22"/>
  <c r="AW20" i="22"/>
  <c r="AV20" i="22"/>
  <c r="AR20" i="22"/>
  <c r="AQ20" i="22"/>
  <c r="AP20" i="22"/>
  <c r="AO20" i="22"/>
  <c r="AN20" i="22"/>
  <c r="AM20" i="22"/>
  <c r="AL20" i="22"/>
  <c r="AK20" i="22"/>
  <c r="AG20" i="22"/>
  <c r="AF20" i="22"/>
  <c r="AE20" i="22"/>
  <c r="AD20" i="22"/>
  <c r="AC20" i="22"/>
  <c r="AB20" i="22"/>
  <c r="AA20" i="22"/>
  <c r="Z20" i="22"/>
  <c r="V20" i="22"/>
  <c r="U20" i="22"/>
  <c r="T20" i="22"/>
  <c r="S20" i="22"/>
  <c r="R20" i="22"/>
  <c r="Q20" i="22"/>
  <c r="P20" i="22"/>
  <c r="O20" i="22"/>
  <c r="K19" i="22"/>
  <c r="J19" i="22"/>
  <c r="I19" i="22"/>
  <c r="H19" i="22"/>
  <c r="G19" i="22"/>
  <c r="F19" i="22"/>
  <c r="E19" i="22"/>
  <c r="D19" i="22"/>
  <c r="K18" i="22"/>
  <c r="J18" i="22"/>
  <c r="I18" i="22"/>
  <c r="H18" i="22"/>
  <c r="G18" i="22"/>
  <c r="F18" i="22"/>
  <c r="E18" i="22"/>
  <c r="D18" i="22"/>
  <c r="K17" i="22"/>
  <c r="J17" i="22"/>
  <c r="I17" i="22"/>
  <c r="H17" i="22"/>
  <c r="G17" i="22"/>
  <c r="F17" i="22"/>
  <c r="E17" i="22"/>
  <c r="D17" i="22"/>
  <c r="BY15" i="22"/>
  <c r="BX15" i="22"/>
  <c r="BW15" i="22"/>
  <c r="BV15" i="22"/>
  <c r="BU15" i="22"/>
  <c r="BT15" i="22"/>
  <c r="BS15" i="22"/>
  <c r="BR15" i="22"/>
  <c r="BN15" i="22"/>
  <c r="BM15" i="22"/>
  <c r="BL15" i="22"/>
  <c r="BK15" i="22"/>
  <c r="BJ15" i="22"/>
  <c r="BI15" i="22"/>
  <c r="BH15" i="22"/>
  <c r="BG15" i="22"/>
  <c r="BC15" i="22"/>
  <c r="BB15" i="22"/>
  <c r="BA15" i="22"/>
  <c r="AZ15" i="22"/>
  <c r="AY15" i="22"/>
  <c r="AX15" i="22"/>
  <c r="AW15" i="22"/>
  <c r="AV15" i="22"/>
  <c r="AR15" i="22"/>
  <c r="AQ15" i="22"/>
  <c r="AP15" i="22"/>
  <c r="AO15" i="22"/>
  <c r="AN15" i="22"/>
  <c r="AM15" i="22"/>
  <c r="AL15" i="22"/>
  <c r="AK15" i="22"/>
  <c r="AG15" i="22"/>
  <c r="AF15" i="22"/>
  <c r="AE15" i="22"/>
  <c r="AD15" i="22"/>
  <c r="AC15" i="22"/>
  <c r="AB15" i="22"/>
  <c r="AA15" i="22"/>
  <c r="Z15" i="22"/>
  <c r="V15" i="22"/>
  <c r="U15" i="22"/>
  <c r="T15" i="22"/>
  <c r="S15" i="22"/>
  <c r="R15" i="22"/>
  <c r="Q15" i="22"/>
  <c r="P15" i="22"/>
  <c r="O15" i="22"/>
  <c r="K14" i="22"/>
  <c r="J14" i="22"/>
  <c r="I14" i="22"/>
  <c r="H14" i="22"/>
  <c r="G14" i="22"/>
  <c r="F14" i="22"/>
  <c r="E14" i="22"/>
  <c r="D14" i="22"/>
  <c r="K13" i="22"/>
  <c r="J13" i="22"/>
  <c r="I13" i="22"/>
  <c r="H13" i="22"/>
  <c r="G13" i="22"/>
  <c r="F13" i="22"/>
  <c r="E13" i="22"/>
  <c r="D13" i="22"/>
  <c r="K12" i="22"/>
  <c r="J12" i="22"/>
  <c r="I12" i="22"/>
  <c r="H12" i="22"/>
  <c r="G12" i="22"/>
  <c r="F12" i="22"/>
  <c r="E12" i="22"/>
  <c r="D12" i="22"/>
  <c r="BY10" i="22"/>
  <c r="BX10" i="22"/>
  <c r="BW10" i="22"/>
  <c r="BV10" i="22"/>
  <c r="BU10" i="22"/>
  <c r="BT10" i="22"/>
  <c r="BS10" i="22"/>
  <c r="BR10" i="22"/>
  <c r="BN10" i="22"/>
  <c r="BM10" i="22"/>
  <c r="BL10" i="22"/>
  <c r="BK10" i="22"/>
  <c r="BJ10" i="22"/>
  <c r="BI10" i="22"/>
  <c r="BH10" i="22"/>
  <c r="BG10" i="22"/>
  <c r="BC10" i="22"/>
  <c r="BB10" i="22"/>
  <c r="BA10" i="22"/>
  <c r="AZ10" i="22"/>
  <c r="AY10" i="22"/>
  <c r="AX10" i="22"/>
  <c r="AW10" i="22"/>
  <c r="AV10" i="22"/>
  <c r="AR10" i="22"/>
  <c r="AQ10" i="22"/>
  <c r="AP10" i="22"/>
  <c r="AO10" i="22"/>
  <c r="AN10" i="22"/>
  <c r="AM10" i="22"/>
  <c r="AL10" i="22"/>
  <c r="AK10" i="22"/>
  <c r="AG10" i="22"/>
  <c r="AF10" i="22"/>
  <c r="AE10" i="22"/>
  <c r="AD10" i="22"/>
  <c r="AC10" i="22"/>
  <c r="AB10" i="22"/>
  <c r="AA10" i="22"/>
  <c r="Z10" i="22"/>
  <c r="V10" i="22"/>
  <c r="U10" i="22"/>
  <c r="T10" i="22"/>
  <c r="S10" i="22"/>
  <c r="R10" i="22"/>
  <c r="Q10" i="22"/>
  <c r="P10" i="22"/>
  <c r="O10" i="22"/>
  <c r="A3" i="22"/>
  <c r="G20" i="22" l="1"/>
  <c r="I15" i="22"/>
  <c r="BS25" i="22"/>
  <c r="I30" i="22"/>
  <c r="V25" i="22"/>
  <c r="AD25" i="22"/>
  <c r="AL25" i="22"/>
  <c r="BB25" i="22"/>
  <c r="BM25" i="22"/>
  <c r="BC25" i="22"/>
  <c r="O25" i="22"/>
  <c r="AE25" i="22"/>
  <c r="AM25" i="22"/>
  <c r="BY25" i="22"/>
  <c r="G24" i="22"/>
  <c r="D24" i="22"/>
  <c r="F30" i="22"/>
  <c r="D30" i="22"/>
  <c r="J20" i="22"/>
  <c r="BU25" i="22"/>
  <c r="D23" i="22"/>
  <c r="BW25" i="22"/>
  <c r="H15" i="22"/>
  <c r="K20" i="22"/>
  <c r="I23" i="22"/>
  <c r="R25" i="22"/>
  <c r="D22" i="22"/>
  <c r="AP25" i="22"/>
  <c r="AX25" i="22"/>
  <c r="BI25" i="22"/>
  <c r="K15" i="22"/>
  <c r="BK25" i="22"/>
  <c r="J15" i="22"/>
  <c r="D15" i="22"/>
  <c r="I20" i="22"/>
  <c r="P25" i="22"/>
  <c r="AF25" i="22"/>
  <c r="AN25" i="22"/>
  <c r="AV25" i="22"/>
  <c r="H24" i="22"/>
  <c r="J30" i="22"/>
  <c r="G30" i="22"/>
  <c r="Q25" i="22"/>
  <c r="AG25" i="22"/>
  <c r="AO25" i="22"/>
  <c r="AW25" i="22"/>
  <c r="BH25" i="22"/>
  <c r="BX25" i="22"/>
  <c r="I24" i="22"/>
  <c r="F24" i="22"/>
  <c r="K24" i="22"/>
  <c r="K30" i="22"/>
  <c r="H30" i="22"/>
  <c r="E30" i="22"/>
  <c r="E15" i="22"/>
  <c r="D20" i="22"/>
  <c r="F20" i="22"/>
  <c r="S25" i="22"/>
  <c r="AA25" i="22"/>
  <c r="AQ25" i="22"/>
  <c r="AY25" i="22"/>
  <c r="BJ25" i="22"/>
  <c r="BR25" i="22"/>
  <c r="F23" i="22"/>
  <c r="K23" i="22"/>
  <c r="H23" i="22"/>
  <c r="E23" i="22"/>
  <c r="F15" i="22"/>
  <c r="E20" i="22"/>
  <c r="F22" i="22"/>
  <c r="T25" i="22"/>
  <c r="AB25" i="22"/>
  <c r="AR25" i="22"/>
  <c r="AZ25" i="22"/>
  <c r="G15" i="22"/>
  <c r="I22" i="22"/>
  <c r="U25" i="22"/>
  <c r="AC25" i="22"/>
  <c r="AK25" i="22"/>
  <c r="BA25" i="22"/>
  <c r="BL25" i="22"/>
  <c r="BT25" i="22"/>
  <c r="E24" i="22"/>
  <c r="J24" i="22"/>
  <c r="H20" i="22"/>
  <c r="BN25" i="22"/>
  <c r="BV25" i="22"/>
  <c r="J23" i="22"/>
  <c r="G23" i="22"/>
  <c r="G22" i="22"/>
  <c r="H22" i="22"/>
  <c r="Z25" i="22"/>
  <c r="J22" i="22"/>
  <c r="K22" i="22"/>
  <c r="E22" i="22"/>
  <c r="J25" i="22" l="1"/>
  <c r="K25" i="22"/>
  <c r="H25" i="22"/>
  <c r="F25" i="22"/>
  <c r="I25" i="22"/>
  <c r="D25" i="22"/>
  <c r="G25" i="22"/>
  <c r="E25" i="22"/>
  <c r="A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Timm, Gary</author>
  </authors>
  <commentList>
    <comment ref="O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Includes enrollment data for the Center for Applied Science Technology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Includes enrollment data for both North and South Campuses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Timm, Gary</author>
  </authors>
  <commentList>
    <comment ref="D7" authorId="0" shapeId="0" xr:uid="{2F5696D5-8C8A-4539-89AF-EDF17D9F9A67}">
      <text>
        <r>
          <rPr>
            <b/>
            <sz val="9"/>
            <color indexed="81"/>
            <rFont val="Tahoma"/>
            <family val="2"/>
          </rPr>
          <t>Synchronous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FD33FC8C-42A0-4224-AC1E-95A25B936347}">
      <text>
        <r>
          <rPr>
            <b/>
            <sz val="9"/>
            <color indexed="81"/>
            <rFont val="Tahoma"/>
            <family val="2"/>
          </rPr>
          <t>Asynchronous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E4739CAD-9D4D-4382-AB90-99459D36E4F9}">
      <text>
        <r>
          <rPr>
            <b/>
            <sz val="9"/>
            <color indexed="81"/>
            <rFont val="Tahoma"/>
            <family val="2"/>
          </rPr>
          <t>Traditional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<sst xmlns="http://schemas.openxmlformats.org/spreadsheetml/2006/main" count="2788" uniqueCount="883">
  <si>
    <t>CROSS-CAMPUS TOTAL</t>
  </si>
  <si>
    <t>Fall 2015</t>
  </si>
  <si>
    <t>Fall 2016</t>
  </si>
  <si>
    <t>Fall 2017</t>
  </si>
  <si>
    <t>Delivery-site Headcount</t>
  </si>
  <si>
    <t>On-campus</t>
  </si>
  <si>
    <t>Off-campus</t>
  </si>
  <si>
    <t>Online</t>
  </si>
  <si>
    <t>TOTAL</t>
  </si>
  <si>
    <t>FTE</t>
  </si>
  <si>
    <t>Fall 2018</t>
  </si>
  <si>
    <t>Fall 2019</t>
  </si>
  <si>
    <t>Fall 2020</t>
  </si>
  <si>
    <t>Per GSF</t>
  </si>
  <si>
    <t>FY 2014-2015</t>
  </si>
  <si>
    <t>FY 2015-2016</t>
  </si>
  <si>
    <t>FY 2016-2017</t>
  </si>
  <si>
    <t xml:space="preserve">   EXPENDITURES</t>
  </si>
  <si>
    <t>SPACE</t>
  </si>
  <si>
    <t>COST</t>
  </si>
  <si>
    <t>Unrestr. Fund Exp.</t>
  </si>
  <si>
    <t>Restr. Fund Exp.</t>
  </si>
  <si>
    <t>GSF</t>
  </si>
  <si>
    <t>Expend./ GSF</t>
  </si>
  <si>
    <t xml:space="preserve">A. </t>
  </si>
  <si>
    <t>Admin. of Plant O &amp; M</t>
  </si>
  <si>
    <t>Ownership:</t>
  </si>
  <si>
    <t>(1)  State/Local-Owned (PCS 7.1)</t>
  </si>
  <si>
    <t/>
  </si>
  <si>
    <t>(2)  Revolving/Auxiliary</t>
  </si>
  <si>
    <t>(3)  Revenue Bond</t>
  </si>
  <si>
    <t>B.</t>
  </si>
  <si>
    <t>Building Maintenance</t>
  </si>
  <si>
    <t>(1)  State/Local-Owned (PCS 7.2)</t>
  </si>
  <si>
    <t>(4)  Departmental Maint. Exp.</t>
  </si>
  <si>
    <t xml:space="preserve">C. </t>
  </si>
  <si>
    <t>Custodial Services</t>
  </si>
  <si>
    <t>(1)  State/Local-Owned (PCS 7.3)</t>
  </si>
  <si>
    <t>D.</t>
  </si>
  <si>
    <t>Utilities</t>
  </si>
  <si>
    <t>(1)  State/Local-Owned (PCS 7.4)</t>
  </si>
  <si>
    <t>E.</t>
  </si>
  <si>
    <t>Major Repairs</t>
  </si>
  <si>
    <t>(1)  State/Local-Owned (PCS 7.6)</t>
  </si>
  <si>
    <t>SUBTOTAL (A through E)</t>
  </si>
  <si>
    <t>SUM</t>
  </si>
  <si>
    <t>MEDIAN</t>
  </si>
  <si>
    <t>(1)  State/Local-Owned</t>
  </si>
  <si>
    <t>Per Acre</t>
  </si>
  <si>
    <t>Acres</t>
  </si>
  <si>
    <t>Expend./ ACRE</t>
  </si>
  <si>
    <t>F.</t>
  </si>
  <si>
    <t>Grounds Maintenance</t>
  </si>
  <si>
    <t>(1)  State/Local-Owned (PCS 7.5)</t>
  </si>
  <si>
    <t>G.</t>
  </si>
  <si>
    <t>Capitalized Maint.</t>
  </si>
  <si>
    <t>Grand Total Expenditures for Plant O&amp;M</t>
  </si>
  <si>
    <t>FY 2017-2018</t>
  </si>
  <si>
    <t>FY 2018-2019</t>
  </si>
  <si>
    <t>Students enrolled exclusively in noncredit courses</t>
  </si>
  <si>
    <t>Resident</t>
  </si>
  <si>
    <t>Nonresident</t>
  </si>
  <si>
    <t>Undergraduate</t>
  </si>
  <si>
    <t>Normal (online)</t>
  </si>
  <si>
    <t>Dual Credit</t>
  </si>
  <si>
    <t>Normal</t>
  </si>
  <si>
    <t>2017 Comments</t>
  </si>
  <si>
    <t xml:space="preserve">2018 Comments </t>
  </si>
  <si>
    <t>TOTAL (1), (2), (3), (4)</t>
  </si>
  <si>
    <t>2021-22</t>
  </si>
  <si>
    <t>2018-19</t>
  </si>
  <si>
    <t>2014-15</t>
  </si>
  <si>
    <t>2015-16</t>
  </si>
  <si>
    <t>2016-17</t>
  </si>
  <si>
    <t>2017-18</t>
  </si>
  <si>
    <t>2019-20</t>
  </si>
  <si>
    <t>2020-21</t>
  </si>
  <si>
    <t>Number of undergraduates taking 12+ CH and graduate/professional students takings 9+ CH</t>
  </si>
  <si>
    <t>Number of undergraduates taking 11 or fewer CH and graduate/professional students taking 8 or fewer CH</t>
  </si>
  <si>
    <t>Fall 2014</t>
  </si>
  <si>
    <t>FY 2012-2013</t>
  </si>
  <si>
    <t>FY 2013-2014</t>
  </si>
  <si>
    <t>2012-13</t>
  </si>
  <si>
    <t>2013-14</t>
  </si>
  <si>
    <t>Credit Hours</t>
  </si>
  <si>
    <t>Fall 2013</t>
  </si>
  <si>
    <t>Grounds Maintenance isn't a separate cost center at MPCC.  The cost is included in A and B above. We have 166 acres of property to maintain.</t>
  </si>
  <si>
    <t>Mid-Plains Community College</t>
  </si>
  <si>
    <t>Contact Hours</t>
  </si>
  <si>
    <r>
      <t xml:space="preserve">Full-time/Part-time Enrollments
</t>
    </r>
    <r>
      <rPr>
        <sz val="9"/>
        <color theme="1"/>
        <rFont val="Arial"/>
        <family val="2"/>
      </rPr>
      <t>(prior to Fall 2018 full-time was considered 15+ hours for undergraduate and12+ hours for graduate)</t>
    </r>
  </si>
  <si>
    <t>2-Digit
 CIP Code</t>
  </si>
  <si>
    <t>Course Name</t>
  </si>
  <si>
    <t>Course
No.</t>
  </si>
  <si>
    <t>Primary Mode</t>
  </si>
  <si>
    <t>S</t>
  </si>
  <si>
    <t>A</t>
  </si>
  <si>
    <t>T</t>
  </si>
  <si>
    <t>Location</t>
  </si>
  <si>
    <t>Count</t>
  </si>
  <si>
    <t>Totals</t>
  </si>
  <si>
    <t>Person to contact regarding information provided:</t>
  </si>
  <si>
    <t>Name:</t>
  </si>
  <si>
    <t>Phone:</t>
  </si>
  <si>
    <t>Email:</t>
  </si>
  <si>
    <t>McCook Community College</t>
  </si>
  <si>
    <t>North Platte Community College</t>
  </si>
  <si>
    <t>Broken Bow Extended Campus</t>
  </si>
  <si>
    <t>Imperial Extended Campus</t>
  </si>
  <si>
    <t>Ogallala Extended Campus</t>
  </si>
  <si>
    <t>Valentine Extended Campus</t>
  </si>
  <si>
    <t>2016 Comments</t>
  </si>
  <si>
    <t>MPCC is now including the non-credit headcount in the total headcount and is also including all non-credit courses instead of just the reimbursable ones.  This is to give a clearer picture of the students that we serve in our area.</t>
  </si>
  <si>
    <t xml:space="preserve">2019 Comments </t>
  </si>
  <si>
    <t>FY 2019-20</t>
  </si>
  <si>
    <t xml:space="preserve">2020 Comments </t>
  </si>
  <si>
    <t>Utilities costs were down because the buildings were mostly unoccupied due to the pandemic.</t>
  </si>
  <si>
    <t>Fall 2021</t>
  </si>
  <si>
    <t xml:space="preserve">2021 Comments </t>
  </si>
  <si>
    <t>FY 2020-21</t>
  </si>
  <si>
    <t>2022-23</t>
  </si>
  <si>
    <t>College Courses for High School Students</t>
  </si>
  <si>
    <t>Fall 2022</t>
  </si>
  <si>
    <t xml:space="preserve">2022 Comments </t>
  </si>
  <si>
    <t>FY 2021-22</t>
  </si>
  <si>
    <t>2023-24</t>
  </si>
  <si>
    <t>Fall 2023</t>
  </si>
  <si>
    <t xml:space="preserve">2023 Comments </t>
  </si>
  <si>
    <t>FY 2022-23</t>
  </si>
  <si>
    <t>2024-25</t>
  </si>
  <si>
    <t>Introduction to Accounting</t>
  </si>
  <si>
    <t>Principles of Accounting I</t>
  </si>
  <si>
    <t>Introduction to Plant Science</t>
  </si>
  <si>
    <t>Intro to Ag-Economics</t>
  </si>
  <si>
    <t>Introduction to Soil Science</t>
  </si>
  <si>
    <t>Agribusiness &amp; Food Marketing</t>
  </si>
  <si>
    <t>Comp Asst Drafting Appl</t>
  </si>
  <si>
    <t>Introduction to the Visual Arts</t>
  </si>
  <si>
    <t>Intro to Art History &amp; Criticism I</t>
  </si>
  <si>
    <t>Drawing I</t>
  </si>
  <si>
    <t>General Biology</t>
  </si>
  <si>
    <t>Basic Anatomy &amp; Physiology</t>
  </si>
  <si>
    <t>Intro to Nutrition</t>
  </si>
  <si>
    <t>Safety</t>
  </si>
  <si>
    <t>Framing Construction</t>
  </si>
  <si>
    <t>Bldg City Codes &amp; State Standards</t>
  </si>
  <si>
    <t>Energy Efficiency in Residential</t>
  </si>
  <si>
    <t>Personal/Professional Development</t>
  </si>
  <si>
    <t>Business &amp; Professional Speaking</t>
  </si>
  <si>
    <t>Introduction to Business</t>
  </si>
  <si>
    <t>Personal Finance</t>
  </si>
  <si>
    <t>Business Communications</t>
  </si>
  <si>
    <t>Business Computer Systems</t>
  </si>
  <si>
    <t>Principles of Marketing</t>
  </si>
  <si>
    <t>Principles of Management</t>
  </si>
  <si>
    <t>Career Assessment/Planning II</t>
  </si>
  <si>
    <t>General Chemistry I</t>
  </si>
  <si>
    <t>Intro to Criminal Justice</t>
  </si>
  <si>
    <t>Contemporary Economic Issues</t>
  </si>
  <si>
    <t>Principles of Macroeconomics</t>
  </si>
  <si>
    <t>Intro to Professional Education</t>
  </si>
  <si>
    <t>American Heart BLS Provider</t>
  </si>
  <si>
    <t>Emergency Medical Technician(EMT) I</t>
  </si>
  <si>
    <t>English Composition I</t>
  </si>
  <si>
    <t>English Composition II</t>
  </si>
  <si>
    <t>Literature of Nature</t>
  </si>
  <si>
    <t>Introduction to CAD</t>
  </si>
  <si>
    <t>Introduction to Entrepreneurship</t>
  </si>
  <si>
    <t>Illustration</t>
  </si>
  <si>
    <t>American History I  to 1877</t>
  </si>
  <si>
    <t>American History II Since 1877</t>
  </si>
  <si>
    <t>Web Design I</t>
  </si>
  <si>
    <t>Intermediate Algebra</t>
  </si>
  <si>
    <t>College Algebra</t>
  </si>
  <si>
    <t>Trigonometry</t>
  </si>
  <si>
    <t>Analytic Geometry &amp; Calc I</t>
  </si>
  <si>
    <t>Applied Statistics</t>
  </si>
  <si>
    <t>Fundamentals of Phlebotomy</t>
  </si>
  <si>
    <t>Music Appreciation</t>
  </si>
  <si>
    <t>Chamber Ensemble</t>
  </si>
  <si>
    <t>Music Theory I</t>
  </si>
  <si>
    <t>Nursing Assistant</t>
  </si>
  <si>
    <t>Comprehensive Medical Terminology</t>
  </si>
  <si>
    <t>Introduction to Philosophy</t>
  </si>
  <si>
    <t>Intro to Logic &amp; Critical Thinking</t>
  </si>
  <si>
    <t>Astronomy</t>
  </si>
  <si>
    <t>Intro to Meteorology</t>
  </si>
  <si>
    <t>Elementary General Physics I</t>
  </si>
  <si>
    <t>American Government</t>
  </si>
  <si>
    <t>Intro to Psychology</t>
  </si>
  <si>
    <t>Small Engine Repair</t>
  </si>
  <si>
    <t>Intro to Sociology</t>
  </si>
  <si>
    <t>Diversity Consciousness</t>
  </si>
  <si>
    <t>Elementary Spanish I</t>
  </si>
  <si>
    <t>Intermediate Spanish I</t>
  </si>
  <si>
    <t>Intermediate Spanish II</t>
  </si>
  <si>
    <t>Fund of Human Communication</t>
  </si>
  <si>
    <t>Public Speaking</t>
  </si>
  <si>
    <t>Play Production I</t>
  </si>
  <si>
    <t>Arc/Gas Welding I</t>
  </si>
  <si>
    <t>Intro to MIG Welding</t>
  </si>
  <si>
    <t>x</t>
  </si>
  <si>
    <t>Valentine</t>
  </si>
  <si>
    <t>North Platte</t>
  </si>
  <si>
    <t>Ogallala</t>
  </si>
  <si>
    <t>Payroll Accounting</t>
  </si>
  <si>
    <t>Principles of Accounting II</t>
  </si>
  <si>
    <t>Animal Agriculture</t>
  </si>
  <si>
    <t>Farm  &amp;  Ranch Management</t>
  </si>
  <si>
    <t>Animal Management</t>
  </si>
  <si>
    <t>Design</t>
  </si>
  <si>
    <t>Human Anatomy/Physiology I</t>
  </si>
  <si>
    <t>Interior Finish</t>
  </si>
  <si>
    <t>Construction Applications</t>
  </si>
  <si>
    <t>Intro Sports Facilities Management</t>
  </si>
  <si>
    <t>Business Law I</t>
  </si>
  <si>
    <t>Survey of Chemistry I</t>
  </si>
  <si>
    <t>General Chemistry II</t>
  </si>
  <si>
    <t>Intro to Corrections</t>
  </si>
  <si>
    <t>Police  &amp;  Society</t>
  </si>
  <si>
    <t>Principles of Microeconomics</t>
  </si>
  <si>
    <t>Emergency Medical Responder</t>
  </si>
  <si>
    <t>Emergency Med Technician (EMT) II</t>
  </si>
  <si>
    <t>Creative Writing</t>
  </si>
  <si>
    <t>Introduction to Literature</t>
  </si>
  <si>
    <t>Typography</t>
  </si>
  <si>
    <t>World History II</t>
  </si>
  <si>
    <t>Introduction to Humanities</t>
  </si>
  <si>
    <t>Web Design II</t>
  </si>
  <si>
    <t>Technical Math</t>
  </si>
  <si>
    <t>Applied Calculus</t>
  </si>
  <si>
    <t>Analytic Geometry &amp; Calc II</t>
  </si>
  <si>
    <t>Concert Choir</t>
  </si>
  <si>
    <t>Community Orchestra</t>
  </si>
  <si>
    <t>Music Theory II</t>
  </si>
  <si>
    <t>Medication Aide</t>
  </si>
  <si>
    <t>Walking  &amp;  Jogging</t>
  </si>
  <si>
    <t>Comparative Religions</t>
  </si>
  <si>
    <t>Descriptive Physics</t>
  </si>
  <si>
    <t>Lifespan Development</t>
  </si>
  <si>
    <t>Positive Psychology</t>
  </si>
  <si>
    <t>Abnormal Psychology</t>
  </si>
  <si>
    <t>Introduction to Social Work</t>
  </si>
  <si>
    <t>Exploring Unity &amp; Diversity</t>
  </si>
  <si>
    <t>Elementary Spanish II</t>
  </si>
  <si>
    <t>Intro to Theater</t>
  </si>
  <si>
    <t>Play Production II</t>
  </si>
  <si>
    <t>History of Motion Picture</t>
  </si>
  <si>
    <t>Acting II</t>
  </si>
  <si>
    <t>Intro to TIG Welding</t>
  </si>
  <si>
    <t>Brady</t>
  </si>
  <si>
    <t>Hershey</t>
  </si>
  <si>
    <t>North Platte St Patrick</t>
  </si>
  <si>
    <t>Paxton</t>
  </si>
  <si>
    <t>Intro to Ag &amp; Natural Resources</t>
  </si>
  <si>
    <t>Sutherland</t>
  </si>
  <si>
    <t>Special Topics: Airbrushing</t>
  </si>
  <si>
    <t>Home School</t>
  </si>
  <si>
    <t>Arthur</t>
  </si>
  <si>
    <t>Sargent</t>
  </si>
  <si>
    <t>Thedford</t>
  </si>
  <si>
    <t>Social Problems</t>
  </si>
  <si>
    <t>Special Topics: Forensic Psychology</t>
  </si>
  <si>
    <t>General Physics I with Calculus</t>
  </si>
  <si>
    <t>General Physics II with Calculus</t>
  </si>
  <si>
    <t>Input Keyboard Technology I</t>
  </si>
  <si>
    <t>Publication and Book Design</t>
  </si>
  <si>
    <t>Programming &amp; Problem Solving</t>
  </si>
  <si>
    <t>Television as Literature</t>
  </si>
  <si>
    <t>Instructional Technology</t>
  </si>
  <si>
    <t>College Success</t>
  </si>
  <si>
    <t>Criminal Law</t>
  </si>
  <si>
    <t>Cody-Kilgore</t>
  </si>
  <si>
    <t>Exterior Finish</t>
  </si>
  <si>
    <t>Introduction to Sports Management</t>
  </si>
  <si>
    <t>Customer Service</t>
  </si>
  <si>
    <t>Leadership &amp; Team Development</t>
  </si>
  <si>
    <t>Print Reading</t>
  </si>
  <si>
    <t>Intermediate MIG</t>
  </si>
  <si>
    <t>Welding Prefabrication</t>
  </si>
  <si>
    <t>Intermediate TIG</t>
  </si>
  <si>
    <t>Applied Math for Welders</t>
  </si>
  <si>
    <t>ACCT 1010 MC   L01</t>
  </si>
  <si>
    <t>ACCT 1025 IM   010</t>
  </si>
  <si>
    <t>ACCT 1025 NP   L01</t>
  </si>
  <si>
    <t>ACCT 1200 IM   010</t>
  </si>
  <si>
    <t>ACCT 1200 MC   L01</t>
  </si>
  <si>
    <t>ACCT 1200 NP   010</t>
  </si>
  <si>
    <t>ACCT 1200 NP   030</t>
  </si>
  <si>
    <t>ACCT 1200 NP   L01</t>
  </si>
  <si>
    <t>ACCT 1200 NP   L02</t>
  </si>
  <si>
    <t>ACCT 1210 IM   010</t>
  </si>
  <si>
    <t>ACCT 1210 NP   030</t>
  </si>
  <si>
    <t>ACCT 1210 NP   03A</t>
  </si>
  <si>
    <t>ACCT 1210 NP   L01</t>
  </si>
  <si>
    <t>AGRI 1005 MC   L01</t>
  </si>
  <si>
    <t>AGRI 1015 MC   L01</t>
  </si>
  <si>
    <t>AGRI 1030 VN   010</t>
  </si>
  <si>
    <t>AGRI 1410 NP   01B</t>
  </si>
  <si>
    <t>AGRI 1410 NP   L01</t>
  </si>
  <si>
    <t>AGRI 1540 NP   L01</t>
  </si>
  <si>
    <t>AGRI 1745 VN   010</t>
  </si>
  <si>
    <t>AGRI 1745 VN   020</t>
  </si>
  <si>
    <t>AGRI 2040 NP   L01</t>
  </si>
  <si>
    <t>AGRI 2500 MC   L01</t>
  </si>
  <si>
    <t>ARCH 1760 OG   010</t>
  </si>
  <si>
    <t>ARCH 1760 VN   010</t>
  </si>
  <si>
    <t>ARTS 1010 IM   010</t>
  </si>
  <si>
    <t>ARTS 1010 MC   L01</t>
  </si>
  <si>
    <t>ARTS 1010 MC   L02</t>
  </si>
  <si>
    <t>ARTS 1010 NP   020</t>
  </si>
  <si>
    <t>ARTS 1050 MC   L01</t>
  </si>
  <si>
    <t>ARTS 1070 IM   010</t>
  </si>
  <si>
    <t>ARTS 1070 NP   010</t>
  </si>
  <si>
    <t>ARTS 1210 MC   010</t>
  </si>
  <si>
    <t>ARTS 2990 NP   010</t>
  </si>
  <si>
    <t>Auto Body Maj Component Rep</t>
  </si>
  <si>
    <t>AUTB 1740 NP   010</t>
  </si>
  <si>
    <t>BIOS 1010 NP   010</t>
  </si>
  <si>
    <t>BIOS 1010 MC   010</t>
  </si>
  <si>
    <t>BIOS 1010 MC   L01</t>
  </si>
  <si>
    <t>BIOS 1010 MC   020</t>
  </si>
  <si>
    <t>BIOS 1010 NP   030</t>
  </si>
  <si>
    <t>BIOS 1010 NP   060</t>
  </si>
  <si>
    <t>BIOS 1010 NP   070</t>
  </si>
  <si>
    <t>BIOS 1010 NP   050</t>
  </si>
  <si>
    <t>BIOS 1010 VN   010</t>
  </si>
  <si>
    <t>BIOS 1100 MC   L01</t>
  </si>
  <si>
    <t>BIOS 1400 OG   L01</t>
  </si>
  <si>
    <t>BIOS 2250 MC   010</t>
  </si>
  <si>
    <t>BIOS 2250 NP   010</t>
  </si>
  <si>
    <t>BIOS 2250 NP   020</t>
  </si>
  <si>
    <t>BIOS 2250 NP   040</t>
  </si>
  <si>
    <t>Human Anatomy &amp; Physiology II</t>
  </si>
  <si>
    <t>BIOS 2260 NP   030</t>
  </si>
  <si>
    <t>BLDC 1005 NP   020</t>
  </si>
  <si>
    <t>BLDC 1120 NP   020</t>
  </si>
  <si>
    <t>BLDC 1170 NP   020</t>
  </si>
  <si>
    <t>BLDC 1210 NP   020</t>
  </si>
  <si>
    <t>BLDC 1225 NP   020</t>
  </si>
  <si>
    <t>BLDC 1300 NP   020</t>
  </si>
  <si>
    <t>BLDC 2250 VN   010</t>
  </si>
  <si>
    <t>BLDC 2250 VN   020</t>
  </si>
  <si>
    <t>BSAD 1000 MC   01D</t>
  </si>
  <si>
    <t>BSAD 1000 NP   010</t>
  </si>
  <si>
    <t>BSAD 1010 NP   01A</t>
  </si>
  <si>
    <t>BSAD 1010 NP   L01</t>
  </si>
  <si>
    <t>BSAD 1010 NP   L02</t>
  </si>
  <si>
    <t>BSAD 1010 VN   010</t>
  </si>
  <si>
    <t>BSAD 1030 NP   01B</t>
  </si>
  <si>
    <t>BSAD 1030 VN   010</t>
  </si>
  <si>
    <t>BSAD 1050 NP   010</t>
  </si>
  <si>
    <t>BSAD 1050 NP   01A</t>
  </si>
  <si>
    <t>BSAD 1050 MC   010</t>
  </si>
  <si>
    <t>BSAD 1050 BB   010</t>
  </si>
  <si>
    <t>BSAD 1050 MC   L01</t>
  </si>
  <si>
    <t>BSAD 1050 NP   020</t>
  </si>
  <si>
    <t>BSAD 1050 NP   L01</t>
  </si>
  <si>
    <t>BSAD 1060 MC   L01</t>
  </si>
  <si>
    <t>BSAD 1070 MC   L01</t>
  </si>
  <si>
    <t>BSAD 1100 NP   010</t>
  </si>
  <si>
    <t>BSAD 1100 NP   01A</t>
  </si>
  <si>
    <t>BSAD 1100 IM   010</t>
  </si>
  <si>
    <t>BSAD 1100 NP   030</t>
  </si>
  <si>
    <t>BSAD 1100 MC   010</t>
  </si>
  <si>
    <t>BSAD 1100 MC   01B</t>
  </si>
  <si>
    <t>BSAD 1100 BB   010</t>
  </si>
  <si>
    <t>BSAD 1100 NP   L01</t>
  </si>
  <si>
    <t>BSAD 1100 VN   010</t>
  </si>
  <si>
    <t>BSAD 1100 VN   020</t>
  </si>
  <si>
    <t>BSAD 2060 NP   L01</t>
  </si>
  <si>
    <t>BSAD 2250 NP   010</t>
  </si>
  <si>
    <t>BSAD 2250 NP   020</t>
  </si>
  <si>
    <t>BSAD 2250 MC   01A</t>
  </si>
  <si>
    <t>BSAD 2250 NP   L01</t>
  </si>
  <si>
    <t>BSAD 2250 VN   010</t>
  </si>
  <si>
    <t>BSAD 2510 IM   010</t>
  </si>
  <si>
    <t>BSAD 2510 MC   010</t>
  </si>
  <si>
    <t>BSAD 2510 MC   L01</t>
  </si>
  <si>
    <t>BSAD 2520 BB   010</t>
  </si>
  <si>
    <t>BSAD 2520 NP   010</t>
  </si>
  <si>
    <t>BSAD 2520 NP   L01</t>
  </si>
  <si>
    <t>BSAD 2540 BB   010</t>
  </si>
  <si>
    <t>BSAD 2540 MC   L01</t>
  </si>
  <si>
    <t>BSAD 2710 NP   L01</t>
  </si>
  <si>
    <t>CAPC 1720 OG   010</t>
  </si>
  <si>
    <t>CHEM 1050 NP   010</t>
  </si>
  <si>
    <t>CHEM 1050 NP   01A</t>
  </si>
  <si>
    <t>CHEM 1090 NP   03A</t>
  </si>
  <si>
    <t>CHEM 1090 NP   01B</t>
  </si>
  <si>
    <t>CHEM 1090 NP   030</t>
  </si>
  <si>
    <t>CHEM 1090 OG   010</t>
  </si>
  <si>
    <t>CHEM 1100 NP   030</t>
  </si>
  <si>
    <t>CHEM 1100 NP   03A</t>
  </si>
  <si>
    <t>CRIM 1010 MC   L01</t>
  </si>
  <si>
    <t>CRIM 1010 NP   L01</t>
  </si>
  <si>
    <t>CRIM 1020 NP   01A</t>
  </si>
  <si>
    <t>CRIM 2030 NP   L01</t>
  </si>
  <si>
    <t>CRIM 2200 NP   L01</t>
  </si>
  <si>
    <t>Microsoft Word</t>
  </si>
  <si>
    <t>CSCE 1604 NP   L01</t>
  </si>
  <si>
    <t>Microsoft Excel</t>
  </si>
  <si>
    <t>CSCE 1644 NP   L01</t>
  </si>
  <si>
    <t>Observation, Assessment &amp; Guidance</t>
  </si>
  <si>
    <t>ECED 1060 MC   01C</t>
  </si>
  <si>
    <t>Intro. to Early Childhood Education</t>
  </si>
  <si>
    <t>ECED 1150 MC   010</t>
  </si>
  <si>
    <t>Early Language and Literacy</t>
  </si>
  <si>
    <t>ECED 1160 MC   01C</t>
  </si>
  <si>
    <t>ECON 1000 NP   L01</t>
  </si>
  <si>
    <t>ECON 2110 NP   02C</t>
  </si>
  <si>
    <t>ECON 2110 NP   L01</t>
  </si>
  <si>
    <t>ECON 2120 NP   02C</t>
  </si>
  <si>
    <t>EDUC 1010 MC   010</t>
  </si>
  <si>
    <t>EDUC 1110 MC   010</t>
  </si>
  <si>
    <t>EDUC 1110 OG   L01</t>
  </si>
  <si>
    <t>EDUC 1110 OG   L02</t>
  </si>
  <si>
    <t>EDUC 2590 NP   L01</t>
  </si>
  <si>
    <t>EMTL 1110 MC   010</t>
  </si>
  <si>
    <t>EMTL 1110 NP   040</t>
  </si>
  <si>
    <t>EMTL 1110 NP   050</t>
  </si>
  <si>
    <t>EMTL 1110 OG   010</t>
  </si>
  <si>
    <t>EMTL 1410 BB   010</t>
  </si>
  <si>
    <t>EMTL 1520 BB   010</t>
  </si>
  <si>
    <t>EMTL 1520 MC   010</t>
  </si>
  <si>
    <t>EMTL 1520 MC   030</t>
  </si>
  <si>
    <t>EMTL 1520 NP   010</t>
  </si>
  <si>
    <t>EMTL 1520 OG   010</t>
  </si>
  <si>
    <t>EMTL 1530 MC   010</t>
  </si>
  <si>
    <t>EMTL 1530 MC   030</t>
  </si>
  <si>
    <t>EMTL 1530 OG   010</t>
  </si>
  <si>
    <t>ENGL 1010 BB   05B</t>
  </si>
  <si>
    <t>ENGL 1010 BB   010</t>
  </si>
  <si>
    <t>ENGL 1010 BB   030</t>
  </si>
  <si>
    <t>ENGL 1010 BB   050</t>
  </si>
  <si>
    <t>ENGL 1010 BB   01A</t>
  </si>
  <si>
    <t>ENGL 1010 BB   05A</t>
  </si>
  <si>
    <t>ENGL 1010 BB   040</t>
  </si>
  <si>
    <t>ENGL 1010 BB   01B</t>
  </si>
  <si>
    <t>ENGL 1010 IM   010</t>
  </si>
  <si>
    <t>ENGL 1010 MC   03A</t>
  </si>
  <si>
    <t>ENGL 1010 MC   04C</t>
  </si>
  <si>
    <t>ENGL 1010 MC   03B</t>
  </si>
  <si>
    <t>ENGL 1010 MC   03C</t>
  </si>
  <si>
    <t>ENGL 1010 MC   010</t>
  </si>
  <si>
    <t>ENGL 1010 MC   030</t>
  </si>
  <si>
    <t>ENGL 1010 MC   060</t>
  </si>
  <si>
    <t>ENGL 1010 MC   070</t>
  </si>
  <si>
    <t>ENGL 1010 MC   080</t>
  </si>
  <si>
    <t>ENGL 1010 MC   04A</t>
  </si>
  <si>
    <t>ENGL 1010 MC   04B</t>
  </si>
  <si>
    <t>ENGL 1010 MC   L01</t>
  </si>
  <si>
    <t>ENGL 1010 MC   L02</t>
  </si>
  <si>
    <t>ENGL 1010 MC   L03</t>
  </si>
  <si>
    <t>ENGL 1010 NP   01A</t>
  </si>
  <si>
    <t>ENGL 1010 NP   110</t>
  </si>
  <si>
    <t>ENGL 1010 NP   070</t>
  </si>
  <si>
    <t>ENGL 1010 NP   080</t>
  </si>
  <si>
    <t>ENGL 1010 NP   090</t>
  </si>
  <si>
    <t>ENGL 1010 NP   010</t>
  </si>
  <si>
    <t>ENGL 1010 NP   12A</t>
  </si>
  <si>
    <t>ENGL 1010 NP   01B</t>
  </si>
  <si>
    <t>ENGL 1010 NP   03A</t>
  </si>
  <si>
    <t>ENGL 1010 NP   L01</t>
  </si>
  <si>
    <t>ENGL 1010 NP   L02</t>
  </si>
  <si>
    <t>ENGL 1010 OG   020</t>
  </si>
  <si>
    <t>ENGL 1010 OG   030</t>
  </si>
  <si>
    <t>ENGL 1010 OG   040</t>
  </si>
  <si>
    <t>ENGL 1010 VN   010</t>
  </si>
  <si>
    <t>ENGL 1010 VN   020</t>
  </si>
  <si>
    <t>ENGL 1010 VN   030</t>
  </si>
  <si>
    <t>ENGL 1020 BB   02A</t>
  </si>
  <si>
    <t>ENGL 1020 BB   060</t>
  </si>
  <si>
    <t>ENGL 1020 BB   06B</t>
  </si>
  <si>
    <t>ENGL 1020 BB   020</t>
  </si>
  <si>
    <t>ENGL 1020 BB   030</t>
  </si>
  <si>
    <t>ENGL 1020 BB   06A</t>
  </si>
  <si>
    <t>ENGL 1020 BB   070</t>
  </si>
  <si>
    <t>ENGL 1020 IM   L01</t>
  </si>
  <si>
    <t>ENGL 1020 MC   01A</t>
  </si>
  <si>
    <t>ENGL 1020 MC   01B</t>
  </si>
  <si>
    <t>ENGL 1020 MC   01C</t>
  </si>
  <si>
    <t>ENGL 1020 MC   010</t>
  </si>
  <si>
    <t>ENGL 1020 MC   030</t>
  </si>
  <si>
    <t>ENGL 1020 MC   060</t>
  </si>
  <si>
    <t>ENGL 1020 MC   070</t>
  </si>
  <si>
    <t>ENGL 1020 MC   02B</t>
  </si>
  <si>
    <t>ENGL 1020 MC   03A</t>
  </si>
  <si>
    <t>ENGL 1020 MC   02A</t>
  </si>
  <si>
    <t>ENGL 1020 MC   L01</t>
  </si>
  <si>
    <t>ENGL 1020 MC   L02</t>
  </si>
  <si>
    <t>ENGL 1020 MC   L03</t>
  </si>
  <si>
    <t>ENGL 1020 NP   010</t>
  </si>
  <si>
    <t>ENGL 1020 NP   01B</t>
  </si>
  <si>
    <t>ENGL 1020 NP   030</t>
  </si>
  <si>
    <t>ENGL 1020 NP   040</t>
  </si>
  <si>
    <t>ENGL 1020 NP   050</t>
  </si>
  <si>
    <t>ENGL 1020 NP   060</t>
  </si>
  <si>
    <t>ENGL 1020 NP   070</t>
  </si>
  <si>
    <t>ENGL 1020 NP   080</t>
  </si>
  <si>
    <t>ENGL 1020 NP   05A</t>
  </si>
  <si>
    <t>ENGL 1020 NP   01A</t>
  </si>
  <si>
    <t>ENGL 1020 NP   L01</t>
  </si>
  <si>
    <t>ENGL 1020 NP   L02</t>
  </si>
  <si>
    <t>ENGL 1020 OG   020</t>
  </si>
  <si>
    <t>ENGL 1020 OG   030</t>
  </si>
  <si>
    <t>ENGL 1020 OG   040</t>
  </si>
  <si>
    <t>ENGL 1020 VN   010</t>
  </si>
  <si>
    <t>ENGL 1020 VN   040</t>
  </si>
  <si>
    <t>ENGL 1520 MC   L01</t>
  </si>
  <si>
    <t>ENGL 2100 BB   010</t>
  </si>
  <si>
    <t>ENGL 2100 NP   010</t>
  </si>
  <si>
    <t>ENGL 2100 NP   L01</t>
  </si>
  <si>
    <t>ENGL 2450 NP   L01</t>
  </si>
  <si>
    <t>ENGL 2520 NP   L01</t>
  </si>
  <si>
    <t>ENGR 1020 NP   01B</t>
  </si>
  <si>
    <t>ENGR 1300 NP   L01</t>
  </si>
  <si>
    <t>ENTR 1050 NP   L01</t>
  </si>
  <si>
    <t>Healthy Lifestyles</t>
  </si>
  <si>
    <t>FACS 1060 MC   01A</t>
  </si>
  <si>
    <t>French I</t>
  </si>
  <si>
    <t>FREN 1010 IM   L01</t>
  </si>
  <si>
    <t>GDVC 1450 MC   01A</t>
  </si>
  <si>
    <t>GDVC 1550 MC   010</t>
  </si>
  <si>
    <t>GDVC 1550 NP   010</t>
  </si>
  <si>
    <t>GDVC 1600 NP   010</t>
  </si>
  <si>
    <t>HIST 1060 NP   L01</t>
  </si>
  <si>
    <t>HIST 2010 IM   010</t>
  </si>
  <si>
    <t>HIST 2010 IM   020</t>
  </si>
  <si>
    <t>HIST 2010 IM   L01</t>
  </si>
  <si>
    <t>HIST 2010 IM   L02</t>
  </si>
  <si>
    <t>HIST 2010 IM   L03</t>
  </si>
  <si>
    <t>HIST 2010 MC   010</t>
  </si>
  <si>
    <t>HIST 2010 MC   L01</t>
  </si>
  <si>
    <t>HIST 2010 NP   030</t>
  </si>
  <si>
    <t>HIST 2010 NP   040</t>
  </si>
  <si>
    <t>HIST 2010 NP   050</t>
  </si>
  <si>
    <t>HIST 2020 IM   010</t>
  </si>
  <si>
    <t>HIST 2020 IM   020</t>
  </si>
  <si>
    <t>HIST 2020 IM   L01</t>
  </si>
  <si>
    <t>HIST 2020 IM   L02</t>
  </si>
  <si>
    <t>HIST 2020 IM   L03</t>
  </si>
  <si>
    <t>HIST 2020 NP   020</t>
  </si>
  <si>
    <t>HIST 2020 NP   030</t>
  </si>
  <si>
    <t>HIST 2020 NP   040</t>
  </si>
  <si>
    <t>HIST 2020 NP   060</t>
  </si>
  <si>
    <t>HIST 2020 NP   L01</t>
  </si>
  <si>
    <t>HUMS 1100 MC   L01</t>
  </si>
  <si>
    <t>HUMS 1100 NP   020</t>
  </si>
  <si>
    <t>HUMS 1100 NP   L01</t>
  </si>
  <si>
    <t>Microcomputer Applications</t>
  </si>
  <si>
    <t>INFO 1010 NP   010</t>
  </si>
  <si>
    <t>INFO 1010 NP   L01</t>
  </si>
  <si>
    <t>INFO 1695 NP   010</t>
  </si>
  <si>
    <t>INFO 1695 NP   L01</t>
  </si>
  <si>
    <t>INFO 1696 NP   020</t>
  </si>
  <si>
    <t>MATH 1010 MC   020</t>
  </si>
  <si>
    <t>MATH 1010 MC   030</t>
  </si>
  <si>
    <t>MATH 1010 NP   010</t>
  </si>
  <si>
    <t>MATH 1010 NP   L01</t>
  </si>
  <si>
    <t>MATH 1010 NP   L02</t>
  </si>
  <si>
    <t>MATH 1020 NP   010</t>
  </si>
  <si>
    <t>MATH 1150 BB   010</t>
  </si>
  <si>
    <t>MATH 1150 BB   020</t>
  </si>
  <si>
    <t>MATH 1150 BB   030</t>
  </si>
  <si>
    <t>MATH 1150 BB   060</t>
  </si>
  <si>
    <t>MATH 1150 BB   050</t>
  </si>
  <si>
    <t>MATH 1150 IM   020</t>
  </si>
  <si>
    <t>MATH 1150 IM   030</t>
  </si>
  <si>
    <t>MATH 1150 MC   010</t>
  </si>
  <si>
    <t>MATH 1150 MC   040</t>
  </si>
  <si>
    <t>MATH 1150 MC   050</t>
  </si>
  <si>
    <t>MATH 1150 MC   070</t>
  </si>
  <si>
    <t>MATH 1150 MC   080</t>
  </si>
  <si>
    <t>MATH 1150 MC   090</t>
  </si>
  <si>
    <t>MATH 1150 MC   060</t>
  </si>
  <si>
    <t>MATH 1150 MC   08A</t>
  </si>
  <si>
    <t>MATH 1150 MC   L01</t>
  </si>
  <si>
    <t>MATH 1150 NP   010</t>
  </si>
  <si>
    <t>MATH 1150 NP   040</t>
  </si>
  <si>
    <t>MATH 1150 NP   02A</t>
  </si>
  <si>
    <t>MATH 1150 NP   050</t>
  </si>
  <si>
    <t>MATH 1150 NP   060</t>
  </si>
  <si>
    <t>MATH 1150 NP   070</t>
  </si>
  <si>
    <t>MATH 1150 NP   030</t>
  </si>
  <si>
    <t>MATH 1150 NP   L01</t>
  </si>
  <si>
    <t>MATH 1150 NP   L02</t>
  </si>
  <si>
    <t>MATH 1150 NP   L03</t>
  </si>
  <si>
    <t>MATH 1150 OG   010</t>
  </si>
  <si>
    <t>MATH 1150 OG   020</t>
  </si>
  <si>
    <t>MATH 1150 OG   02B</t>
  </si>
  <si>
    <t>MATH 1150 OG   02C</t>
  </si>
  <si>
    <t>MATH 1150 OG   01A</t>
  </si>
  <si>
    <t>MATH 1150 OG   02A</t>
  </si>
  <si>
    <t>MATH 1150 OG   01B</t>
  </si>
  <si>
    <t>MATH 1150 VN   010</t>
  </si>
  <si>
    <t>MATH 1150 VN   020</t>
  </si>
  <si>
    <t>MATH 1250 NP   060</t>
  </si>
  <si>
    <t>MATH 1250 BB   030</t>
  </si>
  <si>
    <t>MATH 1250 BB   040</t>
  </si>
  <si>
    <t>MATH 1250 BB   020</t>
  </si>
  <si>
    <t>MATH 1250 NP   040</t>
  </si>
  <si>
    <t>MATH 1250 MC   04A</t>
  </si>
  <si>
    <t>MATH 1250 NP   010</t>
  </si>
  <si>
    <t>MATH 1250 NP   020</t>
  </si>
  <si>
    <t>MATH 1250 NP   030</t>
  </si>
  <si>
    <t>MATH 1250 NP   050</t>
  </si>
  <si>
    <t>MATH 1250 OG   010</t>
  </si>
  <si>
    <t>MATH 1250 BB   010</t>
  </si>
  <si>
    <t>MATH 1250 NP   L01</t>
  </si>
  <si>
    <t>MATH 1250 VN   010</t>
  </si>
  <si>
    <t>MATH 1250 VN   020</t>
  </si>
  <si>
    <t>MATH 1350 NP   01A</t>
  </si>
  <si>
    <t>MATH 1350 NP   01B</t>
  </si>
  <si>
    <t>MATH 1600 MC   010</t>
  </si>
  <si>
    <t>MATH 1600 BB   010</t>
  </si>
  <si>
    <t>MATH 1600 BB   020</t>
  </si>
  <si>
    <t>MATH 1600 NP   010</t>
  </si>
  <si>
    <t>MATH 1600 NP   020</t>
  </si>
  <si>
    <t>MATH 1600 NP   01A</t>
  </si>
  <si>
    <t>MATH 1600 OG   010</t>
  </si>
  <si>
    <t>MATH 1600 BB   030</t>
  </si>
  <si>
    <t>MATH 1600 VN   010</t>
  </si>
  <si>
    <t>MATH 1600 IM   010</t>
  </si>
  <si>
    <t>MATH 1900 NP   010</t>
  </si>
  <si>
    <t>MATH 2170 BB   010</t>
  </si>
  <si>
    <t>MATH 2170 BB   020</t>
  </si>
  <si>
    <t>MATH 2170 MC   010</t>
  </si>
  <si>
    <t>MATH 2170 MC   030</t>
  </si>
  <si>
    <t>MATH 2170 NP   010</t>
  </si>
  <si>
    <t>MATH 2170 NP   020</t>
  </si>
  <si>
    <t>MATH 2170 MC   L01</t>
  </si>
  <si>
    <t>MATH 2170 NP   030</t>
  </si>
  <si>
    <t>MATH 2170 NP   050</t>
  </si>
  <si>
    <t>MATH 2170 MC   040</t>
  </si>
  <si>
    <t>MATH 2170 VN   010</t>
  </si>
  <si>
    <t>MATH 2170 NP   070</t>
  </si>
  <si>
    <t>MATH 2170 IM   010</t>
  </si>
  <si>
    <t>MEDT 1010 MC   010</t>
  </si>
  <si>
    <t>MEDT 1010 NP   010</t>
  </si>
  <si>
    <t>MUSC 1010 MC   L01</t>
  </si>
  <si>
    <t>MUSC 1010 MC   L02</t>
  </si>
  <si>
    <t>MUSC 1010 NP   020</t>
  </si>
  <si>
    <t>MUSC 1010 NP   L01</t>
  </si>
  <si>
    <t>MUSC 1050 MC   010</t>
  </si>
  <si>
    <t>MUSC 1090 MC   010</t>
  </si>
  <si>
    <t>MUSC 1120 NP   010</t>
  </si>
  <si>
    <t>MUSC 1300 NP   020</t>
  </si>
  <si>
    <t>MUSC 1300 NP   L01</t>
  </si>
  <si>
    <t>MUSC 1300 OG   010</t>
  </si>
  <si>
    <t>MUSC 1310 OG   010</t>
  </si>
  <si>
    <t>NURA 1100 BB   010</t>
  </si>
  <si>
    <t>NURA 1100 NP   020</t>
  </si>
  <si>
    <t>NURA 1100 BB   020</t>
  </si>
  <si>
    <t>NURA 1100 IM   010</t>
  </si>
  <si>
    <t>NURA 1100 BB   L01</t>
  </si>
  <si>
    <t>NURA 1100 NP   010</t>
  </si>
  <si>
    <t>NURA 1100 IM   L01</t>
  </si>
  <si>
    <t>NURA 1100 MC   010</t>
  </si>
  <si>
    <t>NURA 1100 MC   L01</t>
  </si>
  <si>
    <t>NURA 1100 MC   L02</t>
  </si>
  <si>
    <t>NURA 1100 NP   030</t>
  </si>
  <si>
    <t>NURA 1100 OG   010</t>
  </si>
  <si>
    <t>NURA 1100 NP   L01</t>
  </si>
  <si>
    <t>NURA 1100 OG   L01</t>
  </si>
  <si>
    <t>NURA 1100 VN   L01</t>
  </si>
  <si>
    <t>NURA 1360 BB   010</t>
  </si>
  <si>
    <t>NURA 1360 MC   L01</t>
  </si>
  <si>
    <t>NURA 1360 NP   L01</t>
  </si>
  <si>
    <t>NURA 1360 NP   010</t>
  </si>
  <si>
    <t>OFFT 1150 NP   L01</t>
  </si>
  <si>
    <t>OFFT 2500 NP   01A</t>
  </si>
  <si>
    <t>OFFT 2500 NP   010</t>
  </si>
  <si>
    <t>OFFT 2500 NP   L01</t>
  </si>
  <si>
    <t>OFFT 2500 NP   L02</t>
  </si>
  <si>
    <t>OFFT 2500 VN   020</t>
  </si>
  <si>
    <t>OFFT 2500 VN   010</t>
  </si>
  <si>
    <t>PHED 1040 NP   010</t>
  </si>
  <si>
    <t>Drugs  &amp;  Sports</t>
  </si>
  <si>
    <t>PHED 1810 MC   L01</t>
  </si>
  <si>
    <t>PHIL 1010 NP   L01</t>
  </si>
  <si>
    <t>PHIL 1150 MC   010</t>
  </si>
  <si>
    <t>PHIL 1150 MC   L01</t>
  </si>
  <si>
    <t>PHIL 1150 NP   L01</t>
  </si>
  <si>
    <t>PHIL 2610 NP   L01</t>
  </si>
  <si>
    <t>PHYS 1020 NP   01B</t>
  </si>
  <si>
    <t>PHYS 1150 NP   L01</t>
  </si>
  <si>
    <t>PHYS 1300 NP   L01</t>
  </si>
  <si>
    <t>PHYS 1410 NP   010</t>
  </si>
  <si>
    <t>PHYS 2110 NP   010</t>
  </si>
  <si>
    <t>PHYS 2110 NP   01B</t>
  </si>
  <si>
    <t>PHYS 2120 NP   01B</t>
  </si>
  <si>
    <t>POLS 1000 MC   L01</t>
  </si>
  <si>
    <t>POLS 1000 MC   L02</t>
  </si>
  <si>
    <t>POLS 1000 NP   030</t>
  </si>
  <si>
    <t>POLS 1000 NP   040</t>
  </si>
  <si>
    <t>PSYC 1810 IM   010</t>
  </si>
  <si>
    <t>PSYC 1810 IM   01B</t>
  </si>
  <si>
    <t>PSYC 1810 MC   01B</t>
  </si>
  <si>
    <t>PSYC 1810 MC   010</t>
  </si>
  <si>
    <t>PSYC 1810 MC   01A</t>
  </si>
  <si>
    <t>PSYC 1810 MC   020</t>
  </si>
  <si>
    <t>PSYC 1810 MC   040</t>
  </si>
  <si>
    <t>PSYC 1810 NP   020</t>
  </si>
  <si>
    <t>PSYC 1810 NP   030</t>
  </si>
  <si>
    <t>PSYC 1810 MC   L01</t>
  </si>
  <si>
    <t>PSYC 1810 NP   040</t>
  </si>
  <si>
    <t>PSYC 1810 NP   01B</t>
  </si>
  <si>
    <t>PSYC 1810 IM   01A</t>
  </si>
  <si>
    <t>PSYC 1810 NP   L01</t>
  </si>
  <si>
    <t>PSYC 1810 NP   L02</t>
  </si>
  <si>
    <t>PSYC 1810 VN   L01</t>
  </si>
  <si>
    <t>PSYC 1810 VN   L02</t>
  </si>
  <si>
    <t>PSYC 1810 VN   L03</t>
  </si>
  <si>
    <t>PSYC 2060 MC   01A</t>
  </si>
  <si>
    <t>PSYC 2060 NP   L01</t>
  </si>
  <si>
    <t>PSYC 2700 NP   L01</t>
  </si>
  <si>
    <t>PSYC 2800 NP   L01</t>
  </si>
  <si>
    <t>PSYC 2800 VN   L01</t>
  </si>
  <si>
    <t>PSYC 2990 NP   L01</t>
  </si>
  <si>
    <t>SENG 1720 OG   010</t>
  </si>
  <si>
    <t>SENG 1720 OG   020</t>
  </si>
  <si>
    <t>Human Relations:  People Skills</t>
  </si>
  <si>
    <t>SOCI 1000 MC   L01</t>
  </si>
  <si>
    <t>SOCI 1010 MC   01A</t>
  </si>
  <si>
    <t>SOCI 1010 NP   01B</t>
  </si>
  <si>
    <t>SOCI 1010 MC   01C</t>
  </si>
  <si>
    <t>SOCI 1010 MC   010</t>
  </si>
  <si>
    <t>SOCI 1010 MC   020</t>
  </si>
  <si>
    <t>SOCI 1010 NP   01A</t>
  </si>
  <si>
    <t>SOCI 1010 MC   01B</t>
  </si>
  <si>
    <t>SOCI 1010 MC   L01</t>
  </si>
  <si>
    <t>SOCI 1010 MC   L02</t>
  </si>
  <si>
    <t>SOCI 1010 MC   L03</t>
  </si>
  <si>
    <t>SOCI 1010 MC   02A</t>
  </si>
  <si>
    <t>SOCI 1010 NP   030</t>
  </si>
  <si>
    <t>SOCI 1010 NP   L01</t>
  </si>
  <si>
    <t>SOCI 1020 MC   L01</t>
  </si>
  <si>
    <t>SOCI 1020 MC   L03</t>
  </si>
  <si>
    <t>SOCI 1020 MC   L05</t>
  </si>
  <si>
    <t>SOCI 1130 NP   L01</t>
  </si>
  <si>
    <t>SOCI 2010 MC   L01</t>
  </si>
  <si>
    <t>SOCI 2150 MC   L01</t>
  </si>
  <si>
    <t>SOCI 2150 NP   L01</t>
  </si>
  <si>
    <t>Marriage &amp; Fam Relationships</t>
  </si>
  <si>
    <t>SOCI 2250 MC   010</t>
  </si>
  <si>
    <t>SOCI 2250 MC   01A</t>
  </si>
  <si>
    <t>SPAN 1010 NP   010</t>
  </si>
  <si>
    <t>SPAN 1010 OG   L01</t>
  </si>
  <si>
    <t>SPAN 1020 NP   010</t>
  </si>
  <si>
    <t>SPAN 2010 NP   010</t>
  </si>
  <si>
    <t>SPAN 2010 OG   010</t>
  </si>
  <si>
    <t>SPAN 2010 OG   020</t>
  </si>
  <si>
    <t>SPAN 2020 NP   010</t>
  </si>
  <si>
    <t>SPAN 2020 OG   010</t>
  </si>
  <si>
    <t>SPAN 2020 OG   020</t>
  </si>
  <si>
    <t>SPCH 1090 NP   010</t>
  </si>
  <si>
    <t>SPCH 1090 NP   L01</t>
  </si>
  <si>
    <t>SPCH 1090 NP   L02</t>
  </si>
  <si>
    <t>SPCH 1090 NP   L03</t>
  </si>
  <si>
    <t>SPCH 1110 NP   01A</t>
  </si>
  <si>
    <t>SPCH 1110 IM   010</t>
  </si>
  <si>
    <t>SPCH 1110 IM   020</t>
  </si>
  <si>
    <t>SPCH 1110 IM   030</t>
  </si>
  <si>
    <t>SPCH 1110 NP   01B</t>
  </si>
  <si>
    <t>SPCH 1110 MC   020</t>
  </si>
  <si>
    <t>SPCH 1110 MC   030</t>
  </si>
  <si>
    <t>SPCH 1110 MC   040</t>
  </si>
  <si>
    <t>SPCH 1110 MC   L01</t>
  </si>
  <si>
    <t>SPCH 1110 MC   L02</t>
  </si>
  <si>
    <t>SPCH 1110 NP   040</t>
  </si>
  <si>
    <t>SPCH 1110 NP   050</t>
  </si>
  <si>
    <t>SPCH 1110 NP   02A</t>
  </si>
  <si>
    <t>SPCH 1110 NP   01D</t>
  </si>
  <si>
    <t>SPCH 1110 IM   01C</t>
  </si>
  <si>
    <t>SPCH 1110 NP   030</t>
  </si>
  <si>
    <t>SPCH 1110 MC   04A</t>
  </si>
  <si>
    <t>SPCH 1110 NP   01E</t>
  </si>
  <si>
    <t>SPCH 1110 NP   L01</t>
  </si>
  <si>
    <t>SPCH 1110 NP   L02</t>
  </si>
  <si>
    <t>THEA 1010 MC   L01</t>
  </si>
  <si>
    <t>THEA 1010 NP   020</t>
  </si>
  <si>
    <t>THEA 1850 MC   010</t>
  </si>
  <si>
    <t>THEA 1860 MC   010</t>
  </si>
  <si>
    <t>THEA 2130 NP   L01</t>
  </si>
  <si>
    <t>THEA 2140 MC   010</t>
  </si>
  <si>
    <t>ST: Stage Combat I</t>
  </si>
  <si>
    <t>THEA 2990 MC   010</t>
  </si>
  <si>
    <t>ST:Stage Combat II Rapier/Dagger</t>
  </si>
  <si>
    <t>THEA 2990 MC   020</t>
  </si>
  <si>
    <t>WELD 1005 IM   010</t>
  </si>
  <si>
    <t>WELD 1005 MC   020</t>
  </si>
  <si>
    <t>WELD 1005 NP   020</t>
  </si>
  <si>
    <t>WELD 1005 OG   010</t>
  </si>
  <si>
    <t>WELD 1005 OG   020</t>
  </si>
  <si>
    <t>WELD 1005 VN   010</t>
  </si>
  <si>
    <t>WELD 1005 VN   020</t>
  </si>
  <si>
    <t>WELD 1115 MC   020</t>
  </si>
  <si>
    <t>WELD 1115 NP   020</t>
  </si>
  <si>
    <t>WELD 1115 OG   010</t>
  </si>
  <si>
    <t>WELD 1115 OG   020</t>
  </si>
  <si>
    <t>WELD 1115 VN   010</t>
  </si>
  <si>
    <t>WELD 1115 VN   020</t>
  </si>
  <si>
    <t>WELD 1125 IM   010</t>
  </si>
  <si>
    <t>WELD 1125 MC   010</t>
  </si>
  <si>
    <t>WELD 1135 IM   010</t>
  </si>
  <si>
    <t>WELD 1135 MC   020</t>
  </si>
  <si>
    <t>WELD 1135 NP   010</t>
  </si>
  <si>
    <t>Metals  &amp;  Metallurgy</t>
  </si>
  <si>
    <t>WELD 1140 NP   010</t>
  </si>
  <si>
    <t>WELD 1140 NP   020</t>
  </si>
  <si>
    <t>WELD 1145 NP   010</t>
  </si>
  <si>
    <t>Arc/Gas Welding II</t>
  </si>
  <si>
    <t>WELD 1220 NP   010</t>
  </si>
  <si>
    <t>WELD 1240 NP   010</t>
  </si>
  <si>
    <t>WELD 1245 NP   010</t>
  </si>
  <si>
    <t>WELD 1250 NP   010</t>
  </si>
  <si>
    <t>WELD 1260 NP   010</t>
  </si>
  <si>
    <t>Imperial Community Campus</t>
  </si>
  <si>
    <t>ENGL 1020 MC  L03</t>
  </si>
  <si>
    <t>McCook Campus</t>
  </si>
  <si>
    <t xml:space="preserve">North Platte St Patrick </t>
  </si>
  <si>
    <t>Dundy County-Stratton</t>
  </si>
  <si>
    <t xml:space="preserve">Sutherland </t>
  </si>
  <si>
    <t>Mullen</t>
  </si>
  <si>
    <t>Chase County</t>
  </si>
  <si>
    <t xml:space="preserve">North Platte </t>
  </si>
  <si>
    <t>Home Scho0l</t>
  </si>
  <si>
    <t>McCook</t>
  </si>
  <si>
    <t>Gering</t>
  </si>
  <si>
    <t>Maxwell</t>
  </si>
  <si>
    <t>Hitchcock County</t>
  </si>
  <si>
    <t>Perkins County</t>
  </si>
  <si>
    <t>Broken Bow</t>
  </si>
  <si>
    <t>Anselmo-Merna</t>
  </si>
  <si>
    <t>McPherson County</t>
  </si>
  <si>
    <t>Wauneta-Palisade</t>
  </si>
  <si>
    <t>DundyCounty-Stratton</t>
  </si>
  <si>
    <t>Callaway</t>
  </si>
  <si>
    <t>Arcadia</t>
  </si>
  <si>
    <t>Sandhills</t>
  </si>
  <si>
    <t>McPherson Coutny</t>
  </si>
  <si>
    <t>Stapleton</t>
  </si>
  <si>
    <t>Wallace</t>
  </si>
  <si>
    <t>Dundy Coutny-Stratton</t>
  </si>
  <si>
    <t>Maywood</t>
  </si>
  <si>
    <t>Southwest</t>
  </si>
  <si>
    <t>Hayes Center</t>
  </si>
  <si>
    <t>Clarkson</t>
  </si>
  <si>
    <t>Suther</t>
  </si>
  <si>
    <t>Arnold</t>
  </si>
  <si>
    <t>MCCook</t>
  </si>
  <si>
    <t>AGRI 1031 VN   010</t>
  </si>
  <si>
    <t>AGRI 1541 NP   L01</t>
  </si>
  <si>
    <t>AGRI 2041 NP   L01</t>
  </si>
  <si>
    <t>BIOS 1011 MC   L01</t>
  </si>
  <si>
    <t>BIOS 1011 NP   030</t>
  </si>
  <si>
    <t>BIOS 1011 NP   040</t>
  </si>
  <si>
    <t>BIOS 1011 NP   060</t>
  </si>
  <si>
    <t>BIOS 1011 NP   070</t>
  </si>
  <si>
    <t>BIOS 1011 NP   080</t>
  </si>
  <si>
    <t>BIOS 1011 VN   010</t>
  </si>
  <si>
    <t>BIOS 2251 NP   020</t>
  </si>
  <si>
    <t>CHEM 1051 NP   020</t>
  </si>
  <si>
    <t>CHEM 1091 NP   01A</t>
  </si>
  <si>
    <t>CHEM 1091 NP   030</t>
  </si>
  <si>
    <t>CHEM 1091 NP   03A</t>
  </si>
  <si>
    <t>CHEM 1091 OG   010</t>
  </si>
  <si>
    <t>CHEM 1101 NP   030</t>
  </si>
  <si>
    <t>CHEM 1101 NP   03A</t>
  </si>
  <si>
    <t>PHYS 1411 NP   010</t>
  </si>
  <si>
    <t>PHYS 1301 NP   L01</t>
  </si>
  <si>
    <t>PHYS 1151 NP   L01</t>
  </si>
  <si>
    <t>Elementary General Physics I Lab</t>
  </si>
  <si>
    <t>Intro to Meteorology Lab</t>
  </si>
  <si>
    <t>Descriptive Physics Lab</t>
  </si>
  <si>
    <t>General Chemistry II Lab</t>
  </si>
  <si>
    <t>General Chemistry I Lab</t>
  </si>
  <si>
    <t>Survey of Chemistry I Lab</t>
  </si>
  <si>
    <t>Human Anatomy/Physiology I Lab</t>
  </si>
  <si>
    <t>General Biology Lab</t>
  </si>
  <si>
    <t>Introduction to Plant Science Lab</t>
  </si>
  <si>
    <t>Introduction to Soil Science Lab</t>
  </si>
  <si>
    <t>Farm  &amp;  Ranch Management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</si>
</sst>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$&quot;#,##0.0"/>
    <numFmt numFmtId="167" formatCode="0.0_);\(0.0\)"/>
    <numFmt numFmtId="168" formatCode="#,##0.0_);\(#,##0.0\)"/>
    <numFmt numFmtId="169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666666"/>
      <name val="Courier New"/>
      <family val="3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92D050"/>
      <name val="Arial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4DFEC"/>
        <bgColor indexed="9"/>
      </patternFill>
    </fill>
    <fill>
      <patternFill patternType="solid">
        <fgColor rgb="FFF2DCDB"/>
        <bgColor indexed="64"/>
      </patternFill>
    </fill>
    <fill>
      <patternFill patternType="solid">
        <fgColor rgb="FFDDD9C4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rgb="FFF2DDDA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5" fillId="4" borderId="0" xfId="0" applyFont="1" applyFill="1"/>
    <xf numFmtId="0" fontId="1" fillId="4" borderId="0" xfId="0" applyFont="1" applyFill="1"/>
    <xf numFmtId="0" fontId="5" fillId="0" borderId="0" xfId="0" applyFont="1"/>
    <xf numFmtId="0" fontId="1" fillId="4" borderId="0" xfId="0" applyFont="1" applyFill="1" applyAlignment="1">
      <alignment wrapText="1"/>
    </xf>
    <xf numFmtId="0" fontId="2" fillId="4" borderId="0" xfId="0" applyFont="1" applyFill="1"/>
    <xf numFmtId="0" fontId="6" fillId="4" borderId="0" xfId="0" applyFont="1" applyFill="1"/>
    <xf numFmtId="5" fontId="1" fillId="4" borderId="2" xfId="0" applyNumberFormat="1" applyFont="1" applyFill="1" applyBorder="1" applyAlignment="1" applyProtection="1">
      <alignment horizontal="right"/>
      <protection locked="0"/>
    </xf>
    <xf numFmtId="37" fontId="1" fillId="4" borderId="2" xfId="0" applyNumberFormat="1" applyFont="1" applyFill="1" applyBorder="1" applyAlignment="1" applyProtection="1">
      <alignment horizontal="right"/>
      <protection locked="0"/>
    </xf>
    <xf numFmtId="165" fontId="1" fillId="10" borderId="2" xfId="0" applyNumberFormat="1" applyFont="1" applyFill="1" applyBorder="1" applyAlignment="1">
      <alignment horizontal="right"/>
    </xf>
    <xf numFmtId="7" fontId="1" fillId="4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166" fontId="1" fillId="4" borderId="0" xfId="0" applyNumberFormat="1" applyFont="1" applyFill="1" applyAlignment="1">
      <alignment horizontal="right"/>
    </xf>
    <xf numFmtId="5" fontId="1" fillId="10" borderId="2" xfId="0" applyNumberFormat="1" applyFont="1" applyFill="1" applyBorder="1" applyAlignment="1">
      <alignment horizontal="right"/>
    </xf>
    <xf numFmtId="3" fontId="1" fillId="10" borderId="2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4" borderId="0" xfId="0" applyFont="1" applyFill="1"/>
    <xf numFmtId="168" fontId="1" fillId="4" borderId="0" xfId="0" applyNumberFormat="1" applyFont="1" applyFill="1" applyAlignment="1">
      <alignment horizontal="right"/>
    </xf>
    <xf numFmtId="0" fontId="1" fillId="10" borderId="0" xfId="0" applyFont="1" applyFill="1"/>
    <xf numFmtId="4" fontId="1" fillId="10" borderId="2" xfId="0" applyNumberFormat="1" applyFont="1" applyFill="1" applyBorder="1" applyAlignment="1">
      <alignment horizontal="right"/>
    </xf>
    <xf numFmtId="0" fontId="1" fillId="10" borderId="0" xfId="0" applyFont="1" applyFill="1" applyAlignment="1">
      <alignment horizontal="right"/>
    </xf>
    <xf numFmtId="0" fontId="3" fillId="0" borderId="0" xfId="0" applyFont="1"/>
    <xf numFmtId="5" fontId="1" fillId="2" borderId="2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3" fillId="0" borderId="0" xfId="0" applyFont="1"/>
    <xf numFmtId="0" fontId="11" fillId="0" borderId="2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9" fontId="12" fillId="0" borderId="0" xfId="4" applyNumberFormat="1" applyFont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9" borderId="2" xfId="0" applyFont="1" applyFill="1" applyBorder="1" applyAlignment="1">
      <alignment horizontal="center" wrapText="1"/>
    </xf>
    <xf numFmtId="165" fontId="1" fillId="10" borderId="2" xfId="5" applyNumberFormat="1" applyFont="1" applyFill="1" applyBorder="1" applyAlignment="1" applyProtection="1">
      <alignment horizontal="right"/>
    </xf>
    <xf numFmtId="165" fontId="1" fillId="10" borderId="2" xfId="4" applyNumberFormat="1" applyFont="1" applyFill="1" applyBorder="1" applyAlignment="1" applyProtection="1">
      <alignment horizontal="right"/>
    </xf>
    <xf numFmtId="0" fontId="16" fillId="0" borderId="0" xfId="0" applyFont="1"/>
    <xf numFmtId="5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5" fontId="1" fillId="4" borderId="2" xfId="0" applyNumberFormat="1" applyFont="1" applyFill="1" applyBorder="1" applyAlignment="1">
      <alignment horizontal="right"/>
    </xf>
    <xf numFmtId="37" fontId="1" fillId="4" borderId="2" xfId="0" applyNumberFormat="1" applyFont="1" applyFill="1" applyBorder="1" applyAlignment="1">
      <alignment horizontal="right"/>
    </xf>
    <xf numFmtId="167" fontId="1" fillId="0" borderId="0" xfId="0" applyNumberFormat="1" applyFont="1" applyAlignment="1">
      <alignment horizontal="right"/>
    </xf>
    <xf numFmtId="39" fontId="1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3" fontId="12" fillId="0" borderId="2" xfId="4" applyFont="1" applyBorder="1"/>
    <xf numFmtId="164" fontId="1" fillId="0" borderId="2" xfId="0" applyNumberFormat="1" applyFont="1" applyBorder="1" applyAlignment="1" applyProtection="1">
      <alignment vertical="center"/>
      <protection locked="0"/>
    </xf>
    <xf numFmtId="3" fontId="1" fillId="4" borderId="2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12" fillId="0" borderId="2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/>
    <xf numFmtId="164" fontId="1" fillId="0" borderId="0" xfId="0" applyNumberFormat="1" applyFont="1"/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5" fillId="2" borderId="2" xfId="0" applyNumberFormat="1" applyFont="1" applyFill="1" applyBorder="1"/>
    <xf numFmtId="164" fontId="5" fillId="0" borderId="0" xfId="0" applyNumberFormat="1" applyFont="1"/>
    <xf numFmtId="164" fontId="1" fillId="2" borderId="2" xfId="0" applyNumberFormat="1" applyFont="1" applyFill="1" applyBorder="1" applyAlignment="1">
      <alignment horizontal="right"/>
    </xf>
    <xf numFmtId="0" fontId="0" fillId="3" borderId="0" xfId="0" applyFill="1"/>
    <xf numFmtId="164" fontId="1" fillId="2" borderId="2" xfId="0" applyNumberFormat="1" applyFont="1" applyFill="1" applyBorder="1"/>
    <xf numFmtId="0" fontId="0" fillId="0" borderId="7" xfId="0" applyBorder="1"/>
    <xf numFmtId="16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horizontal="left"/>
    </xf>
    <xf numFmtId="1" fontId="25" fillId="0" borderId="2" xfId="4" applyNumberFormat="1" applyFont="1" applyBorder="1" applyAlignment="1" applyProtection="1">
      <alignment horizontal="right" indent="1"/>
    </xf>
    <xf numFmtId="0" fontId="24" fillId="0" borderId="2" xfId="0" applyFont="1" applyBorder="1"/>
    <xf numFmtId="0" fontId="0" fillId="0" borderId="2" xfId="0" applyBorder="1" applyAlignment="1">
      <alignment horizontal="center"/>
    </xf>
    <xf numFmtId="0" fontId="17" fillId="0" borderId="2" xfId="0" applyFont="1" applyBorder="1"/>
    <xf numFmtId="169" fontId="24" fillId="0" borderId="2" xfId="4" applyNumberFormat="1" applyFont="1" applyBorder="1" applyAlignment="1" applyProtection="1">
      <alignment horizontal="right" indent="1"/>
    </xf>
    <xf numFmtId="0" fontId="24" fillId="22" borderId="2" xfId="0" applyFont="1" applyFill="1" applyBorder="1" applyAlignment="1">
      <alignment horizontal="right" indent="1"/>
    </xf>
    <xf numFmtId="0" fontId="24" fillId="0" borderId="2" xfId="0" applyFont="1" applyBorder="1" applyAlignment="1">
      <alignment horizontal="center"/>
    </xf>
    <xf numFmtId="0" fontId="24" fillId="22" borderId="2" xfId="0" applyFont="1" applyFill="1" applyBorder="1"/>
    <xf numFmtId="0" fontId="27" fillId="22" borderId="2" xfId="0" applyFont="1" applyFill="1" applyBorder="1" applyAlignment="1">
      <alignment horizontal="center"/>
    </xf>
    <xf numFmtId="0" fontId="27" fillId="22" borderId="2" xfId="0" applyFont="1" applyFill="1" applyBorder="1" applyAlignment="1">
      <alignment horizontal="center" wrapText="1"/>
    </xf>
    <xf numFmtId="0" fontId="27" fillId="21" borderId="2" xfId="0" applyFont="1" applyFill="1" applyBorder="1"/>
    <xf numFmtId="0" fontId="26" fillId="0" borderId="2" xfId="0" applyFont="1" applyBorder="1"/>
    <xf numFmtId="0" fontId="23" fillId="0" borderId="2" xfId="0" applyFont="1" applyBorder="1"/>
    <xf numFmtId="0" fontId="24" fillId="0" borderId="2" xfId="0" applyFont="1" applyBorder="1" applyAlignment="1">
      <alignment horizontal="right" indent="1"/>
    </xf>
    <xf numFmtId="0" fontId="1" fillId="0" borderId="2" xfId="0" applyFont="1" applyBorder="1"/>
    <xf numFmtId="0" fontId="16" fillId="0" borderId="0" xfId="0" applyFont="1" applyAlignment="1">
      <alignment horizontal="center"/>
    </xf>
    <xf numFmtId="0" fontId="1" fillId="9" borderId="2" xfId="0" applyFont="1" applyFill="1" applyBorder="1" applyAlignment="1">
      <alignment horizontal="center"/>
    </xf>
    <xf numFmtId="1" fontId="0" fillId="0" borderId="2" xfId="0" applyNumberFormat="1" applyBorder="1"/>
    <xf numFmtId="0" fontId="28" fillId="0" borderId="2" xfId="0" applyFont="1" applyBorder="1"/>
    <xf numFmtId="1" fontId="28" fillId="0" borderId="2" xfId="4" applyNumberFormat="1" applyFont="1" applyBorder="1" applyAlignment="1" applyProtection="1">
      <alignment horizontal="right" indent="1"/>
    </xf>
    <xf numFmtId="0" fontId="29" fillId="0" borderId="2" xfId="0" applyFont="1" applyBorder="1" applyAlignment="1">
      <alignment horizontal="left"/>
    </xf>
    <xf numFmtId="1" fontId="0" fillId="0" borderId="2" xfId="0" applyNumberFormat="1" applyBorder="1" applyAlignment="1">
      <alignment horizontal="right"/>
    </xf>
    <xf numFmtId="1" fontId="28" fillId="0" borderId="2" xfId="4" applyNumberFormat="1" applyFont="1" applyBorder="1" applyAlignment="1" applyProtection="1"/>
    <xf numFmtId="1" fontId="25" fillId="0" borderId="2" xfId="0" applyNumberFormat="1" applyFont="1" applyBorder="1"/>
    <xf numFmtId="0" fontId="0" fillId="0" borderId="2" xfId="0" applyBorder="1" applyAlignment="1">
      <alignment horizontal="right"/>
    </xf>
    <xf numFmtId="1" fontId="25" fillId="0" borderId="2" xfId="4" applyNumberFormat="1" applyFont="1" applyBorder="1" applyAlignment="1" applyProtection="1">
      <alignment horizontal="right"/>
    </xf>
    <xf numFmtId="0" fontId="0" fillId="0" borderId="0" xfId="0" applyAlignment="1">
      <alignment horizontal="left"/>
    </xf>
    <xf numFmtId="0" fontId="17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3" fillId="13" borderId="8" xfId="0" applyFont="1" applyFill="1" applyBorder="1" applyAlignment="1">
      <alignment horizontal="center" wrapText="1"/>
    </xf>
    <xf numFmtId="0" fontId="3" fillId="12" borderId="8" xfId="0" applyFont="1" applyFill="1" applyBorder="1" applyAlignment="1">
      <alignment horizontal="center" wrapText="1"/>
    </xf>
    <xf numFmtId="0" fontId="3" fillId="11" borderId="8" xfId="0" applyFont="1" applyFill="1" applyBorder="1" applyAlignment="1">
      <alignment horizontal="center" wrapText="1"/>
    </xf>
    <xf numFmtId="0" fontId="3" fillId="8" borderId="8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/>
    </xf>
    <xf numFmtId="0" fontId="15" fillId="14" borderId="2" xfId="0" applyFont="1" applyFill="1" applyBorder="1" applyAlignment="1">
      <alignment horizontal="center"/>
    </xf>
    <xf numFmtId="0" fontId="15" fillId="15" borderId="2" xfId="0" applyFont="1" applyFill="1" applyBorder="1" applyAlignment="1">
      <alignment horizontal="center"/>
    </xf>
    <xf numFmtId="0" fontId="15" fillId="16" borderId="2" xfId="0" applyFont="1" applyFill="1" applyBorder="1" applyAlignment="1">
      <alignment horizontal="center"/>
    </xf>
    <xf numFmtId="16" fontId="15" fillId="17" borderId="2" xfId="0" applyNumberFormat="1" applyFont="1" applyFill="1" applyBorder="1" applyAlignment="1">
      <alignment horizontal="center"/>
    </xf>
    <xf numFmtId="16" fontId="15" fillId="17" borderId="2" xfId="0" quotePrefix="1" applyNumberFormat="1" applyFont="1" applyFill="1" applyBorder="1" applyAlignment="1">
      <alignment horizontal="center"/>
    </xf>
    <xf numFmtId="16" fontId="15" fillId="18" borderId="2" xfId="0" applyNumberFormat="1" applyFont="1" applyFill="1" applyBorder="1" applyAlignment="1">
      <alignment horizontal="center"/>
    </xf>
    <xf numFmtId="16" fontId="15" fillId="18" borderId="2" xfId="0" quotePrefix="1" applyNumberFormat="1" applyFont="1" applyFill="1" applyBorder="1" applyAlignment="1">
      <alignment horizontal="center"/>
    </xf>
    <xf numFmtId="16" fontId="15" fillId="19" borderId="2" xfId="0" applyNumberFormat="1" applyFont="1" applyFill="1" applyBorder="1" applyAlignment="1">
      <alignment horizontal="center"/>
    </xf>
    <xf numFmtId="16" fontId="15" fillId="19" borderId="2" xfId="0" quotePrefix="1" applyNumberFormat="1" applyFont="1" applyFill="1" applyBorder="1" applyAlignment="1">
      <alignment horizontal="center"/>
    </xf>
    <xf numFmtId="16" fontId="15" fillId="9" borderId="2" xfId="0" applyNumberFormat="1" applyFont="1" applyFill="1" applyBorder="1" applyAlignment="1">
      <alignment horizontal="center"/>
    </xf>
    <xf numFmtId="16" fontId="15" fillId="9" borderId="2" xfId="0" quotePrefix="1" applyNumberFormat="1" applyFont="1" applyFill="1" applyBorder="1" applyAlignment="1">
      <alignment horizontal="center"/>
    </xf>
    <xf numFmtId="0" fontId="15" fillId="20" borderId="2" xfId="0" applyFont="1" applyFill="1" applyBorder="1" applyAlignment="1">
      <alignment horizontal="center"/>
    </xf>
    <xf numFmtId="0" fontId="15" fillId="2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1" fillId="0" borderId="2" xfId="6" applyBorder="1" applyAlignment="1" applyProtection="1">
      <alignment horizontal="left"/>
      <protection locked="0"/>
    </xf>
    <xf numFmtId="0" fontId="25" fillId="0" borderId="2" xfId="0" applyFont="1" applyBorder="1" applyAlignment="1" applyProtection="1">
      <alignment horizontal="left"/>
      <protection locked="0"/>
    </xf>
    <xf numFmtId="0" fontId="27" fillId="21" borderId="2" xfId="0" applyFont="1" applyFill="1" applyBorder="1" applyAlignment="1">
      <alignment horizontal="center" wrapText="1"/>
    </xf>
    <xf numFmtId="0" fontId="27" fillId="21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</cellXfs>
  <cellStyles count="7">
    <cellStyle name="Comma" xfId="4" builtinId="3"/>
    <cellStyle name="Comma 11 2" xfId="2" xr:uid="{00000000-0005-0000-0000-000001000000}"/>
    <cellStyle name="Currency" xfId="5" builtinId="4"/>
    <cellStyle name="Currency 2" xfId="3" xr:uid="{00000000-0005-0000-0000-000003000000}"/>
    <cellStyle name="Hyperlink" xfId="6" builtinId="8"/>
    <cellStyle name="Normal" xfId="0" builtinId="0"/>
    <cellStyle name="Normal 319 2" xfId="1" xr:uid="{00000000-0005-0000-0000-000005000000}"/>
  </cellStyles>
  <dxfs count="1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DDDA"/>
      <color rgb="FFEAE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N54"/>
  <sheetViews>
    <sheetView showGridLines="0" tabSelected="1" zoomScaleNormal="100" workbookViewId="0">
      <pane xSplit="3" topLeftCell="L1" activePane="topRight" state="frozen"/>
      <selection activeCell="U13" sqref="U13"/>
      <selection pane="topRight" activeCell="B6" sqref="B6"/>
    </sheetView>
  </sheetViews>
  <sheetFormatPr defaultRowHeight="15" x14ac:dyDescent="0.25"/>
  <cols>
    <col min="1" max="1" width="1.5703125" customWidth="1"/>
    <col min="2" max="2" width="22.5703125" customWidth="1"/>
    <col min="3" max="3" width="34.42578125" customWidth="1"/>
    <col min="4" max="7" width="12.140625" hidden="1" customWidth="1"/>
    <col min="8" max="9" width="14" hidden="1" customWidth="1"/>
    <col min="10" max="11" width="12.140625" hidden="1" customWidth="1"/>
    <col min="12" max="14" width="12.140625" customWidth="1"/>
    <col min="15" max="19" width="11.28515625" hidden="1" customWidth="1"/>
    <col min="20" max="22" width="12.140625" hidden="1" customWidth="1"/>
    <col min="23" max="25" width="12.140625" customWidth="1"/>
    <col min="26" max="30" width="11.28515625" hidden="1" customWidth="1"/>
    <col min="31" max="33" width="12.140625" hidden="1" customWidth="1"/>
    <col min="34" max="36" width="12.140625" customWidth="1"/>
    <col min="37" max="41" width="11.28515625" hidden="1" customWidth="1"/>
    <col min="42" max="44" width="12.140625" hidden="1" customWidth="1"/>
    <col min="45" max="47" width="12.140625" customWidth="1"/>
    <col min="48" max="52" width="11.28515625" hidden="1" customWidth="1"/>
    <col min="53" max="55" width="12.140625" hidden="1" customWidth="1"/>
    <col min="56" max="58" width="12.140625" customWidth="1"/>
    <col min="59" max="63" width="11.28515625" hidden="1" customWidth="1"/>
    <col min="64" max="66" width="12.140625" hidden="1" customWidth="1"/>
    <col min="67" max="69" width="12.140625" customWidth="1"/>
    <col min="70" max="74" width="11.28515625" hidden="1" customWidth="1"/>
    <col min="75" max="77" width="12.140625" hidden="1" customWidth="1"/>
    <col min="78" max="80" width="12.140625" customWidth="1"/>
    <col min="81" max="81" width="1.140625" customWidth="1"/>
    <col min="82" max="83" width="9.140625" customWidth="1"/>
    <col min="716" max="716" width="2.85546875" customWidth="1"/>
  </cols>
  <sheetData>
    <row r="2" spans="1:80" ht="23.25" x14ac:dyDescent="0.35">
      <c r="A2" s="137" t="s">
        <v>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11"/>
      <c r="CA2" s="111"/>
      <c r="CB2" s="111"/>
    </row>
    <row r="3" spans="1:80" ht="23.25" x14ac:dyDescent="0.35">
      <c r="A3" s="137" t="str">
        <f ca="1">MID(CELL("filename",A1),FIND("]",CELL("filename",A1))+1,256)</f>
        <v>Enrollment by Campus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11"/>
      <c r="CA3" s="111"/>
      <c r="CB3" s="111"/>
    </row>
    <row r="4" spans="1:8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</row>
    <row r="5" spans="1:80" s="63" customFormat="1" ht="29.25" customHeight="1" x14ac:dyDescent="0.25">
      <c r="B5" s="64"/>
      <c r="C5" s="2"/>
      <c r="D5" s="136" t="s">
        <v>0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5" t="s">
        <v>104</v>
      </c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42" t="s">
        <v>105</v>
      </c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1" t="s">
        <v>106</v>
      </c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0" t="s">
        <v>107</v>
      </c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39" t="s">
        <v>108</v>
      </c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8" t="s">
        <v>109</v>
      </c>
      <c r="BS5" s="138"/>
      <c r="BT5" s="138"/>
      <c r="BU5" s="138"/>
      <c r="BV5" s="138"/>
      <c r="BW5" s="138"/>
      <c r="BX5" s="138"/>
      <c r="BY5" s="138"/>
      <c r="BZ5" s="138"/>
      <c r="CA5" s="138"/>
      <c r="CB5" s="138"/>
    </row>
    <row r="6" spans="1:80" s="1" customFormat="1" ht="14.25" x14ac:dyDescent="0.2">
      <c r="B6" s="65"/>
      <c r="C6" s="2"/>
      <c r="D6" s="66" t="s">
        <v>85</v>
      </c>
      <c r="E6" s="66" t="s">
        <v>79</v>
      </c>
      <c r="F6" s="66" t="s">
        <v>1</v>
      </c>
      <c r="G6" s="66" t="s">
        <v>2</v>
      </c>
      <c r="H6" s="66" t="s">
        <v>3</v>
      </c>
      <c r="I6" s="66" t="s">
        <v>10</v>
      </c>
      <c r="J6" s="66" t="s">
        <v>11</v>
      </c>
      <c r="K6" s="66" t="s">
        <v>12</v>
      </c>
      <c r="L6" s="66" t="s">
        <v>116</v>
      </c>
      <c r="M6" s="66" t="s">
        <v>121</v>
      </c>
      <c r="N6" s="66" t="s">
        <v>125</v>
      </c>
      <c r="O6" s="67" t="s">
        <v>85</v>
      </c>
      <c r="P6" s="67" t="s">
        <v>79</v>
      </c>
      <c r="Q6" s="67" t="s">
        <v>1</v>
      </c>
      <c r="R6" s="67" t="s">
        <v>2</v>
      </c>
      <c r="S6" s="67" t="s">
        <v>3</v>
      </c>
      <c r="T6" s="67" t="s">
        <v>10</v>
      </c>
      <c r="U6" s="67" t="s">
        <v>11</v>
      </c>
      <c r="V6" s="67" t="s">
        <v>12</v>
      </c>
      <c r="W6" s="67" t="s">
        <v>116</v>
      </c>
      <c r="X6" s="67" t="s">
        <v>121</v>
      </c>
      <c r="Y6" s="67" t="s">
        <v>125</v>
      </c>
      <c r="Z6" s="68" t="s">
        <v>85</v>
      </c>
      <c r="AA6" s="68" t="s">
        <v>79</v>
      </c>
      <c r="AB6" s="68" t="s">
        <v>1</v>
      </c>
      <c r="AC6" s="68" t="s">
        <v>2</v>
      </c>
      <c r="AD6" s="68" t="s">
        <v>3</v>
      </c>
      <c r="AE6" s="68" t="s">
        <v>10</v>
      </c>
      <c r="AF6" s="68" t="s">
        <v>11</v>
      </c>
      <c r="AG6" s="68" t="s">
        <v>12</v>
      </c>
      <c r="AH6" s="68" t="s">
        <v>116</v>
      </c>
      <c r="AI6" s="68" t="s">
        <v>121</v>
      </c>
      <c r="AJ6" s="68" t="s">
        <v>125</v>
      </c>
      <c r="AK6" s="69" t="s">
        <v>85</v>
      </c>
      <c r="AL6" s="69" t="s">
        <v>79</v>
      </c>
      <c r="AM6" s="69" t="s">
        <v>1</v>
      </c>
      <c r="AN6" s="69" t="s">
        <v>2</v>
      </c>
      <c r="AO6" s="69" t="s">
        <v>3</v>
      </c>
      <c r="AP6" s="69" t="s">
        <v>10</v>
      </c>
      <c r="AQ6" s="69" t="s">
        <v>11</v>
      </c>
      <c r="AR6" s="69" t="s">
        <v>12</v>
      </c>
      <c r="AS6" s="69" t="s">
        <v>116</v>
      </c>
      <c r="AT6" s="69" t="s">
        <v>121</v>
      </c>
      <c r="AU6" s="69" t="s">
        <v>125</v>
      </c>
      <c r="AV6" s="70" t="s">
        <v>85</v>
      </c>
      <c r="AW6" s="70" t="s">
        <v>79</v>
      </c>
      <c r="AX6" s="70" t="s">
        <v>1</v>
      </c>
      <c r="AY6" s="70" t="s">
        <v>2</v>
      </c>
      <c r="AZ6" s="70" t="s">
        <v>3</v>
      </c>
      <c r="BA6" s="70" t="s">
        <v>10</v>
      </c>
      <c r="BB6" s="70" t="s">
        <v>11</v>
      </c>
      <c r="BC6" s="70" t="s">
        <v>12</v>
      </c>
      <c r="BD6" s="70" t="s">
        <v>116</v>
      </c>
      <c r="BE6" s="70" t="s">
        <v>121</v>
      </c>
      <c r="BF6" s="70" t="s">
        <v>125</v>
      </c>
      <c r="BG6" s="71" t="s">
        <v>85</v>
      </c>
      <c r="BH6" s="71" t="s">
        <v>79</v>
      </c>
      <c r="BI6" s="71" t="s">
        <v>1</v>
      </c>
      <c r="BJ6" s="71" t="s">
        <v>2</v>
      </c>
      <c r="BK6" s="71" t="s">
        <v>3</v>
      </c>
      <c r="BL6" s="71" t="s">
        <v>10</v>
      </c>
      <c r="BM6" s="71" t="s">
        <v>11</v>
      </c>
      <c r="BN6" s="71" t="s">
        <v>12</v>
      </c>
      <c r="BO6" s="71" t="s">
        <v>116</v>
      </c>
      <c r="BP6" s="71" t="s">
        <v>121</v>
      </c>
      <c r="BQ6" s="71" t="s">
        <v>125</v>
      </c>
      <c r="BR6" s="72" t="s">
        <v>85</v>
      </c>
      <c r="BS6" s="72" t="s">
        <v>79</v>
      </c>
      <c r="BT6" s="72" t="s">
        <v>1</v>
      </c>
      <c r="BU6" s="72" t="s">
        <v>2</v>
      </c>
      <c r="BV6" s="72" t="s">
        <v>3</v>
      </c>
      <c r="BW6" s="72" t="s">
        <v>10</v>
      </c>
      <c r="BX6" s="72" t="s">
        <v>11</v>
      </c>
      <c r="BY6" s="72" t="s">
        <v>12</v>
      </c>
      <c r="BZ6" s="72" t="s">
        <v>116</v>
      </c>
      <c r="CA6" s="72" t="s">
        <v>121</v>
      </c>
      <c r="CB6" s="72" t="s">
        <v>125</v>
      </c>
    </row>
    <row r="7" spans="1:80" x14ac:dyDescent="0.25">
      <c r="B7" s="132" t="s">
        <v>4</v>
      </c>
      <c r="C7" s="73" t="s">
        <v>5</v>
      </c>
      <c r="D7" s="74"/>
      <c r="E7" s="74"/>
      <c r="F7" s="74"/>
      <c r="G7" s="75"/>
      <c r="H7" s="76"/>
      <c r="I7" s="76"/>
      <c r="J7" s="76"/>
      <c r="K7" s="76"/>
      <c r="L7" s="76"/>
      <c r="M7" s="76"/>
      <c r="N7" s="76"/>
      <c r="O7" s="77">
        <v>455</v>
      </c>
      <c r="P7" s="78">
        <v>600</v>
      </c>
      <c r="Q7" s="78">
        <v>526</v>
      </c>
      <c r="R7" s="78">
        <v>1220</v>
      </c>
      <c r="S7" s="78">
        <v>1002</v>
      </c>
      <c r="T7" s="77">
        <v>915</v>
      </c>
      <c r="U7" s="77">
        <v>1366</v>
      </c>
      <c r="V7" s="77">
        <v>670</v>
      </c>
      <c r="W7" s="77">
        <v>1205</v>
      </c>
      <c r="X7" s="77">
        <v>888</v>
      </c>
      <c r="Y7" s="6">
        <v>912</v>
      </c>
      <c r="Z7" s="77">
        <v>2390</v>
      </c>
      <c r="AA7" s="78">
        <v>4293</v>
      </c>
      <c r="AB7" s="78">
        <v>2358</v>
      </c>
      <c r="AC7" s="77">
        <v>4622</v>
      </c>
      <c r="AD7" s="77">
        <v>2403</v>
      </c>
      <c r="AE7" s="77">
        <v>1946</v>
      </c>
      <c r="AF7" s="77">
        <v>2503</v>
      </c>
      <c r="AG7" s="77">
        <v>1560</v>
      </c>
      <c r="AH7" s="77">
        <v>2585</v>
      </c>
      <c r="AI7" s="77">
        <v>2277</v>
      </c>
      <c r="AJ7" s="6">
        <v>3213</v>
      </c>
      <c r="AK7" s="77">
        <v>87</v>
      </c>
      <c r="AL7" s="77">
        <v>144</v>
      </c>
      <c r="AM7" s="77">
        <v>185</v>
      </c>
      <c r="AN7" s="77">
        <v>339</v>
      </c>
      <c r="AO7" s="77">
        <v>259</v>
      </c>
      <c r="AP7" s="77">
        <v>320</v>
      </c>
      <c r="AQ7" s="77">
        <v>341</v>
      </c>
      <c r="AR7" s="77">
        <v>143</v>
      </c>
      <c r="AS7" s="77">
        <v>255</v>
      </c>
      <c r="AT7" s="77">
        <v>295</v>
      </c>
      <c r="AU7" s="6">
        <v>179</v>
      </c>
      <c r="AV7" s="77">
        <v>79</v>
      </c>
      <c r="AW7" s="77">
        <v>79</v>
      </c>
      <c r="AX7" s="77">
        <v>78</v>
      </c>
      <c r="AY7" s="77">
        <v>99</v>
      </c>
      <c r="AZ7" s="77">
        <v>115</v>
      </c>
      <c r="BA7" s="77">
        <v>91</v>
      </c>
      <c r="BB7" s="77">
        <v>120</v>
      </c>
      <c r="BC7" s="77">
        <v>76</v>
      </c>
      <c r="BD7" s="77">
        <v>135</v>
      </c>
      <c r="BE7" s="77">
        <v>170</v>
      </c>
      <c r="BF7" s="6">
        <v>258</v>
      </c>
      <c r="BG7" s="77">
        <v>112</v>
      </c>
      <c r="BH7" s="77">
        <v>105</v>
      </c>
      <c r="BI7" s="77">
        <v>132</v>
      </c>
      <c r="BJ7" s="77">
        <v>515</v>
      </c>
      <c r="BK7" s="77">
        <v>452</v>
      </c>
      <c r="BL7" s="77">
        <v>514</v>
      </c>
      <c r="BM7" s="77">
        <v>337</v>
      </c>
      <c r="BN7" s="77">
        <v>258</v>
      </c>
      <c r="BO7" s="77">
        <v>331</v>
      </c>
      <c r="BP7" s="77">
        <v>543</v>
      </c>
      <c r="BQ7" s="6">
        <v>474</v>
      </c>
      <c r="BR7" s="77">
        <v>36</v>
      </c>
      <c r="BS7" s="77">
        <v>70</v>
      </c>
      <c r="BT7" s="77">
        <v>77</v>
      </c>
      <c r="BU7" s="77">
        <v>76</v>
      </c>
      <c r="BV7" s="77">
        <v>122</v>
      </c>
      <c r="BW7" s="77">
        <v>280</v>
      </c>
      <c r="BX7" s="77">
        <v>396</v>
      </c>
      <c r="BY7" s="77">
        <v>208</v>
      </c>
      <c r="BZ7" s="77">
        <v>359</v>
      </c>
      <c r="CA7" s="77">
        <v>455</v>
      </c>
      <c r="CB7" s="6">
        <v>513</v>
      </c>
    </row>
    <row r="8" spans="1:80" x14ac:dyDescent="0.25">
      <c r="B8" s="133"/>
      <c r="C8" s="73" t="s">
        <v>6</v>
      </c>
      <c r="D8" s="74"/>
      <c r="E8" s="74"/>
      <c r="F8" s="74"/>
      <c r="G8" s="76"/>
      <c r="H8" s="76"/>
      <c r="I8" s="76"/>
      <c r="J8" s="76"/>
      <c r="K8" s="76"/>
      <c r="L8" s="76"/>
      <c r="M8" s="76"/>
      <c r="N8" s="76"/>
      <c r="O8" s="78">
        <v>66</v>
      </c>
      <c r="P8" s="78">
        <v>124</v>
      </c>
      <c r="Q8" s="78">
        <v>130</v>
      </c>
      <c r="R8" s="78">
        <v>474</v>
      </c>
      <c r="S8" s="78">
        <v>132</v>
      </c>
      <c r="T8" s="78">
        <v>398</v>
      </c>
      <c r="U8" s="78">
        <v>464</v>
      </c>
      <c r="V8" s="78">
        <v>381</v>
      </c>
      <c r="W8" s="78">
        <v>461</v>
      </c>
      <c r="X8" s="78">
        <v>520</v>
      </c>
      <c r="Y8" s="4">
        <v>452</v>
      </c>
      <c r="Z8" s="78">
        <v>267</v>
      </c>
      <c r="AA8" s="78">
        <v>1240</v>
      </c>
      <c r="AB8" s="78">
        <v>984</v>
      </c>
      <c r="AC8" s="78">
        <v>600</v>
      </c>
      <c r="AD8" s="78">
        <v>1124</v>
      </c>
      <c r="AE8" s="78">
        <v>976</v>
      </c>
      <c r="AF8" s="78">
        <v>838</v>
      </c>
      <c r="AG8" s="78">
        <v>571</v>
      </c>
      <c r="AH8" s="78">
        <v>1170</v>
      </c>
      <c r="AI8" s="78">
        <v>1509</v>
      </c>
      <c r="AJ8" s="4">
        <v>1093</v>
      </c>
      <c r="AK8" s="78">
        <v>52</v>
      </c>
      <c r="AL8" s="78">
        <v>61</v>
      </c>
      <c r="AM8" s="78">
        <v>64</v>
      </c>
      <c r="AN8" s="78">
        <v>129</v>
      </c>
      <c r="AO8" s="78">
        <v>100</v>
      </c>
      <c r="AP8" s="78">
        <v>143</v>
      </c>
      <c r="AQ8" s="78">
        <v>171</v>
      </c>
      <c r="AR8" s="78">
        <v>145</v>
      </c>
      <c r="AS8" s="78">
        <v>256</v>
      </c>
      <c r="AT8" s="78">
        <v>479</v>
      </c>
      <c r="AU8" s="4">
        <v>203</v>
      </c>
      <c r="AV8" s="78">
        <v>70</v>
      </c>
      <c r="AW8" s="78">
        <v>18</v>
      </c>
      <c r="AX8" s="78">
        <v>42</v>
      </c>
      <c r="AY8" s="78">
        <v>214</v>
      </c>
      <c r="AZ8" s="78">
        <v>79</v>
      </c>
      <c r="BA8" s="78">
        <v>112</v>
      </c>
      <c r="BB8" s="78">
        <v>234</v>
      </c>
      <c r="BC8" s="78">
        <v>129</v>
      </c>
      <c r="BD8" s="78">
        <v>203</v>
      </c>
      <c r="BE8" s="78">
        <v>155</v>
      </c>
      <c r="BF8" s="4">
        <v>252</v>
      </c>
      <c r="BG8" s="78">
        <v>85</v>
      </c>
      <c r="BH8" s="78">
        <v>45</v>
      </c>
      <c r="BI8" s="78">
        <v>61</v>
      </c>
      <c r="BJ8" s="78">
        <v>296</v>
      </c>
      <c r="BK8" s="78">
        <v>87</v>
      </c>
      <c r="BL8" s="78">
        <v>84</v>
      </c>
      <c r="BM8" s="78">
        <v>160</v>
      </c>
      <c r="BN8" s="78">
        <v>200</v>
      </c>
      <c r="BO8" s="78">
        <v>247</v>
      </c>
      <c r="BP8" s="78">
        <v>341</v>
      </c>
      <c r="BQ8" s="4">
        <v>502</v>
      </c>
      <c r="BR8" s="78">
        <v>65</v>
      </c>
      <c r="BS8" s="78">
        <v>18</v>
      </c>
      <c r="BT8" s="78">
        <v>31</v>
      </c>
      <c r="BU8" s="78">
        <v>58</v>
      </c>
      <c r="BV8" s="78">
        <v>51</v>
      </c>
      <c r="BW8" s="78">
        <v>111</v>
      </c>
      <c r="BX8" s="78">
        <v>158</v>
      </c>
      <c r="BY8" s="78">
        <v>152</v>
      </c>
      <c r="BZ8" s="78">
        <v>214</v>
      </c>
      <c r="CA8" s="78">
        <v>107</v>
      </c>
      <c r="CB8" s="4">
        <v>109</v>
      </c>
    </row>
    <row r="9" spans="1:80" x14ac:dyDescent="0.25">
      <c r="B9" s="133"/>
      <c r="C9" s="73" t="s">
        <v>7</v>
      </c>
      <c r="D9" s="74"/>
      <c r="E9" s="74"/>
      <c r="F9" s="74"/>
      <c r="G9" s="76"/>
      <c r="H9" s="76"/>
      <c r="I9" s="76"/>
      <c r="J9" s="76"/>
      <c r="K9" s="76"/>
      <c r="L9" s="76"/>
      <c r="M9" s="76"/>
      <c r="N9" s="76"/>
      <c r="O9" s="78">
        <v>433</v>
      </c>
      <c r="P9" s="78">
        <v>344</v>
      </c>
      <c r="Q9" s="78">
        <v>313</v>
      </c>
      <c r="R9" s="78">
        <v>282</v>
      </c>
      <c r="S9" s="78">
        <v>310</v>
      </c>
      <c r="T9" s="78">
        <v>302</v>
      </c>
      <c r="U9" s="78">
        <v>243</v>
      </c>
      <c r="V9" s="78">
        <v>491</v>
      </c>
      <c r="W9" s="78">
        <v>341</v>
      </c>
      <c r="X9" s="78">
        <v>375</v>
      </c>
      <c r="Y9" s="4">
        <v>454</v>
      </c>
      <c r="Z9" s="78">
        <v>907</v>
      </c>
      <c r="AA9" s="78">
        <v>1554</v>
      </c>
      <c r="AB9" s="78">
        <v>666</v>
      </c>
      <c r="AC9" s="78">
        <v>810</v>
      </c>
      <c r="AD9" s="78">
        <v>425</v>
      </c>
      <c r="AE9" s="78">
        <v>312</v>
      </c>
      <c r="AF9" s="78">
        <v>352</v>
      </c>
      <c r="AG9" s="78">
        <v>460</v>
      </c>
      <c r="AH9" s="78">
        <v>499</v>
      </c>
      <c r="AI9" s="78">
        <v>453</v>
      </c>
      <c r="AJ9" s="4">
        <v>608</v>
      </c>
      <c r="AK9" s="78">
        <v>0</v>
      </c>
      <c r="AL9" s="78">
        <v>0</v>
      </c>
      <c r="AM9" s="78">
        <v>0</v>
      </c>
      <c r="AN9" s="78">
        <v>0</v>
      </c>
      <c r="AO9" s="78">
        <v>1</v>
      </c>
      <c r="AP9" s="78">
        <v>0</v>
      </c>
      <c r="AQ9" s="78">
        <v>0</v>
      </c>
      <c r="AR9" s="78">
        <v>0</v>
      </c>
      <c r="AS9" s="78">
        <v>0</v>
      </c>
      <c r="AT9" s="78">
        <v>60</v>
      </c>
      <c r="AU9" s="4">
        <v>1</v>
      </c>
      <c r="AV9" s="78">
        <v>0</v>
      </c>
      <c r="AW9" s="78">
        <v>0</v>
      </c>
      <c r="AX9" s="78">
        <v>22</v>
      </c>
      <c r="AY9" s="78">
        <v>25</v>
      </c>
      <c r="AZ9" s="78">
        <v>30</v>
      </c>
      <c r="BA9" s="78">
        <v>20</v>
      </c>
      <c r="BB9" s="78">
        <v>17</v>
      </c>
      <c r="BC9" s="78">
        <v>40</v>
      </c>
      <c r="BD9" s="78">
        <v>42</v>
      </c>
      <c r="BE9" s="78">
        <v>25</v>
      </c>
      <c r="BF9" s="4">
        <v>91</v>
      </c>
      <c r="BG9" s="78">
        <v>0</v>
      </c>
      <c r="BH9" s="78">
        <v>8</v>
      </c>
      <c r="BI9" s="78">
        <v>15</v>
      </c>
      <c r="BJ9" s="78">
        <v>15</v>
      </c>
      <c r="BK9" s="78">
        <v>0</v>
      </c>
      <c r="BL9" s="78">
        <v>25</v>
      </c>
      <c r="BM9" s="78">
        <v>4</v>
      </c>
      <c r="BN9" s="78">
        <v>15</v>
      </c>
      <c r="BO9" s="78">
        <v>27</v>
      </c>
      <c r="BP9" s="78">
        <v>39</v>
      </c>
      <c r="BQ9" s="4">
        <v>44</v>
      </c>
      <c r="BR9" s="78">
        <v>6</v>
      </c>
      <c r="BS9" s="78">
        <v>29</v>
      </c>
      <c r="BT9" s="78">
        <v>28</v>
      </c>
      <c r="BU9" s="78">
        <v>49</v>
      </c>
      <c r="BV9" s="78">
        <v>31</v>
      </c>
      <c r="BW9" s="78">
        <v>52</v>
      </c>
      <c r="BX9" s="78">
        <v>65</v>
      </c>
      <c r="BY9" s="78">
        <v>63</v>
      </c>
      <c r="BZ9" s="78">
        <v>60</v>
      </c>
      <c r="CA9" s="78">
        <v>41</v>
      </c>
      <c r="CB9" s="4">
        <v>76</v>
      </c>
    </row>
    <row r="10" spans="1:80" x14ac:dyDescent="0.25">
      <c r="B10" s="134"/>
      <c r="C10" s="79" t="s">
        <v>8</v>
      </c>
      <c r="D10" s="80"/>
      <c r="E10" s="80"/>
      <c r="F10" s="80"/>
      <c r="G10" s="76"/>
      <c r="H10" s="76"/>
      <c r="I10" s="76"/>
      <c r="J10" s="76"/>
      <c r="K10" s="76"/>
      <c r="L10" s="76"/>
      <c r="M10" s="76"/>
      <c r="N10" s="76"/>
      <c r="O10" s="81">
        <f t="shared" ref="O10:P10" si="0">SUM(O7:O9)</f>
        <v>954</v>
      </c>
      <c r="P10" s="81">
        <f t="shared" si="0"/>
        <v>1068</v>
      </c>
      <c r="Q10" s="81">
        <f t="shared" ref="Q10:CB10" si="1">SUM(Q7:Q9)</f>
        <v>969</v>
      </c>
      <c r="R10" s="81">
        <f t="shared" si="1"/>
        <v>1976</v>
      </c>
      <c r="S10" s="81">
        <f t="shared" si="1"/>
        <v>1444</v>
      </c>
      <c r="T10" s="81">
        <f t="shared" si="1"/>
        <v>1615</v>
      </c>
      <c r="U10" s="81">
        <f t="shared" si="1"/>
        <v>2073</v>
      </c>
      <c r="V10" s="81">
        <f t="shared" si="1"/>
        <v>1542</v>
      </c>
      <c r="W10" s="81">
        <f t="shared" ref="W10:X10" si="2">SUM(W7:W9)</f>
        <v>2007</v>
      </c>
      <c r="X10" s="81">
        <f t="shared" si="2"/>
        <v>1783</v>
      </c>
      <c r="Y10" s="81">
        <f t="shared" ref="Y10" si="3">SUM(Y7:Y9)</f>
        <v>1818</v>
      </c>
      <c r="Z10" s="81">
        <f t="shared" si="1"/>
        <v>3564</v>
      </c>
      <c r="AA10" s="81">
        <f t="shared" si="1"/>
        <v>7087</v>
      </c>
      <c r="AB10" s="81">
        <f t="shared" si="1"/>
        <v>4008</v>
      </c>
      <c r="AC10" s="81">
        <f t="shared" si="1"/>
        <v>6032</v>
      </c>
      <c r="AD10" s="81">
        <f t="shared" si="1"/>
        <v>3952</v>
      </c>
      <c r="AE10" s="81">
        <f t="shared" si="1"/>
        <v>3234</v>
      </c>
      <c r="AF10" s="81">
        <f t="shared" si="1"/>
        <v>3693</v>
      </c>
      <c r="AG10" s="81">
        <f t="shared" si="1"/>
        <v>2591</v>
      </c>
      <c r="AH10" s="81">
        <f t="shared" si="1"/>
        <v>4254</v>
      </c>
      <c r="AI10" s="81">
        <f t="shared" si="1"/>
        <v>4239</v>
      </c>
      <c r="AJ10" s="81">
        <f t="shared" si="1"/>
        <v>4914</v>
      </c>
      <c r="AK10" s="81">
        <f t="shared" si="1"/>
        <v>139</v>
      </c>
      <c r="AL10" s="81">
        <f t="shared" si="1"/>
        <v>205</v>
      </c>
      <c r="AM10" s="81">
        <f t="shared" si="1"/>
        <v>249</v>
      </c>
      <c r="AN10" s="81">
        <f t="shared" si="1"/>
        <v>468</v>
      </c>
      <c r="AO10" s="81">
        <f t="shared" si="1"/>
        <v>360</v>
      </c>
      <c r="AP10" s="81">
        <f t="shared" si="1"/>
        <v>463</v>
      </c>
      <c r="AQ10" s="81">
        <f t="shared" si="1"/>
        <v>512</v>
      </c>
      <c r="AR10" s="81">
        <f t="shared" si="1"/>
        <v>288</v>
      </c>
      <c r="AS10" s="81">
        <f t="shared" si="1"/>
        <v>511</v>
      </c>
      <c r="AT10" s="81">
        <f t="shared" si="1"/>
        <v>834</v>
      </c>
      <c r="AU10" s="81">
        <f t="shared" si="1"/>
        <v>383</v>
      </c>
      <c r="AV10" s="81">
        <f t="shared" si="1"/>
        <v>149</v>
      </c>
      <c r="AW10" s="81">
        <f t="shared" si="1"/>
        <v>97</v>
      </c>
      <c r="AX10" s="81">
        <f t="shared" si="1"/>
        <v>142</v>
      </c>
      <c r="AY10" s="81">
        <f t="shared" si="1"/>
        <v>338</v>
      </c>
      <c r="AZ10" s="81">
        <f t="shared" si="1"/>
        <v>224</v>
      </c>
      <c r="BA10" s="81">
        <f t="shared" si="1"/>
        <v>223</v>
      </c>
      <c r="BB10" s="81">
        <f t="shared" si="1"/>
        <v>371</v>
      </c>
      <c r="BC10" s="81">
        <f t="shared" si="1"/>
        <v>245</v>
      </c>
      <c r="BD10" s="81">
        <f t="shared" si="1"/>
        <v>380</v>
      </c>
      <c r="BE10" s="81">
        <f t="shared" si="1"/>
        <v>350</v>
      </c>
      <c r="BF10" s="81">
        <f t="shared" si="1"/>
        <v>601</v>
      </c>
      <c r="BG10" s="81">
        <f t="shared" si="1"/>
        <v>197</v>
      </c>
      <c r="BH10" s="81">
        <f t="shared" si="1"/>
        <v>158</v>
      </c>
      <c r="BI10" s="81">
        <f t="shared" si="1"/>
        <v>208</v>
      </c>
      <c r="BJ10" s="81">
        <f t="shared" si="1"/>
        <v>826</v>
      </c>
      <c r="BK10" s="81">
        <f t="shared" si="1"/>
        <v>539</v>
      </c>
      <c r="BL10" s="81">
        <f t="shared" si="1"/>
        <v>623</v>
      </c>
      <c r="BM10" s="81">
        <f t="shared" si="1"/>
        <v>501</v>
      </c>
      <c r="BN10" s="81">
        <f t="shared" si="1"/>
        <v>473</v>
      </c>
      <c r="BO10" s="81">
        <f t="shared" si="1"/>
        <v>605</v>
      </c>
      <c r="BP10" s="81">
        <f t="shared" si="1"/>
        <v>923</v>
      </c>
      <c r="BQ10" s="81">
        <f t="shared" si="1"/>
        <v>1020</v>
      </c>
      <c r="BR10" s="81">
        <f t="shared" si="1"/>
        <v>107</v>
      </c>
      <c r="BS10" s="81">
        <f t="shared" si="1"/>
        <v>117</v>
      </c>
      <c r="BT10" s="81">
        <f t="shared" si="1"/>
        <v>136</v>
      </c>
      <c r="BU10" s="81">
        <f t="shared" si="1"/>
        <v>183</v>
      </c>
      <c r="BV10" s="81">
        <f t="shared" si="1"/>
        <v>204</v>
      </c>
      <c r="BW10" s="81">
        <f t="shared" si="1"/>
        <v>443</v>
      </c>
      <c r="BX10" s="81">
        <f t="shared" si="1"/>
        <v>619</v>
      </c>
      <c r="BY10" s="81">
        <f t="shared" si="1"/>
        <v>423</v>
      </c>
      <c r="BZ10" s="81">
        <f t="shared" si="1"/>
        <v>633</v>
      </c>
      <c r="CA10" s="81">
        <f t="shared" si="1"/>
        <v>603</v>
      </c>
      <c r="CB10" s="81">
        <f t="shared" si="1"/>
        <v>698</v>
      </c>
    </row>
    <row r="11" spans="1:80" x14ac:dyDescent="0.25"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x14ac:dyDescent="0.25">
      <c r="B12" s="132" t="s">
        <v>84</v>
      </c>
      <c r="C12" s="73" t="s">
        <v>5</v>
      </c>
      <c r="D12" s="83">
        <f t="shared" ref="D12:N14" si="4">SUMIF($O$6:$EI$6,D$6,$O12:$EI12)</f>
        <v>17933.5</v>
      </c>
      <c r="E12" s="83">
        <f t="shared" si="4"/>
        <v>18795</v>
      </c>
      <c r="F12" s="83">
        <f t="shared" si="4"/>
        <v>15610</v>
      </c>
      <c r="G12" s="83">
        <f t="shared" si="4"/>
        <v>15973</v>
      </c>
      <c r="H12" s="83">
        <f t="shared" si="4"/>
        <v>13293.5</v>
      </c>
      <c r="I12" s="83">
        <f t="shared" si="4"/>
        <v>13347.5</v>
      </c>
      <c r="J12" s="83">
        <f t="shared" si="4"/>
        <v>11437.5</v>
      </c>
      <c r="K12" s="83">
        <f t="shared" si="4"/>
        <v>12327</v>
      </c>
      <c r="L12" s="83">
        <f t="shared" si="4"/>
        <v>12567</v>
      </c>
      <c r="M12" s="83">
        <f t="shared" si="4"/>
        <v>9163</v>
      </c>
      <c r="N12" s="83">
        <f t="shared" si="4"/>
        <v>9809.5</v>
      </c>
      <c r="O12" s="78">
        <v>4885.5</v>
      </c>
      <c r="P12" s="78">
        <v>4755</v>
      </c>
      <c r="Q12" s="78">
        <v>4757</v>
      </c>
      <c r="R12" s="78">
        <v>4799</v>
      </c>
      <c r="S12" s="78">
        <v>4910</v>
      </c>
      <c r="T12" s="78">
        <v>4555</v>
      </c>
      <c r="U12" s="78">
        <v>3936.5</v>
      </c>
      <c r="V12" s="78">
        <v>4209.5</v>
      </c>
      <c r="W12" s="78">
        <v>3583.5</v>
      </c>
      <c r="X12" s="78">
        <v>3240.5</v>
      </c>
      <c r="Y12" s="4">
        <v>3169.5</v>
      </c>
      <c r="Z12" s="78">
        <v>11957</v>
      </c>
      <c r="AA12" s="78">
        <v>12940.5</v>
      </c>
      <c r="AB12" s="78">
        <v>9461</v>
      </c>
      <c r="AC12" s="78">
        <v>9568.5</v>
      </c>
      <c r="AD12" s="78">
        <v>7537</v>
      </c>
      <c r="AE12" s="78">
        <v>7987</v>
      </c>
      <c r="AF12" s="78">
        <v>7010.5</v>
      </c>
      <c r="AG12" s="78">
        <v>7484</v>
      </c>
      <c r="AH12" s="78">
        <v>8284</v>
      </c>
      <c r="AI12" s="78">
        <v>5473.5</v>
      </c>
      <c r="AJ12" s="4">
        <v>6241.5</v>
      </c>
      <c r="AK12" s="78">
        <v>400</v>
      </c>
      <c r="AL12" s="78">
        <v>292.5</v>
      </c>
      <c r="AM12" s="78">
        <v>349</v>
      </c>
      <c r="AN12" s="78">
        <v>458</v>
      </c>
      <c r="AO12" s="78">
        <v>209</v>
      </c>
      <c r="AP12" s="78">
        <v>247.5</v>
      </c>
      <c r="AQ12" s="78">
        <v>94.5</v>
      </c>
      <c r="AR12" s="78">
        <v>146.5</v>
      </c>
      <c r="AS12" s="78">
        <v>262.5</v>
      </c>
      <c r="AT12" s="78">
        <v>188.5</v>
      </c>
      <c r="AU12" s="4">
        <v>110.5</v>
      </c>
      <c r="AV12" s="78">
        <v>197</v>
      </c>
      <c r="AW12" s="78">
        <v>193</v>
      </c>
      <c r="AX12" s="78">
        <v>243.5</v>
      </c>
      <c r="AY12" s="78">
        <v>276</v>
      </c>
      <c r="AZ12" s="78">
        <v>151</v>
      </c>
      <c r="BA12" s="78">
        <v>127</v>
      </c>
      <c r="BB12" s="78">
        <v>86</v>
      </c>
      <c r="BC12" s="78">
        <v>168</v>
      </c>
      <c r="BD12" s="78">
        <v>130</v>
      </c>
      <c r="BE12" s="78">
        <v>83.5</v>
      </c>
      <c r="BF12" s="4">
        <v>67</v>
      </c>
      <c r="BG12" s="78">
        <v>402.5</v>
      </c>
      <c r="BH12" s="78">
        <v>364.5</v>
      </c>
      <c r="BI12" s="78">
        <v>492</v>
      </c>
      <c r="BJ12" s="78">
        <v>600.5</v>
      </c>
      <c r="BK12" s="78">
        <v>365.5</v>
      </c>
      <c r="BL12" s="78">
        <v>239.5</v>
      </c>
      <c r="BM12" s="78">
        <v>177.5</v>
      </c>
      <c r="BN12" s="78">
        <v>159</v>
      </c>
      <c r="BO12" s="78">
        <v>206</v>
      </c>
      <c r="BP12" s="78">
        <v>96</v>
      </c>
      <c r="BQ12" s="4">
        <v>141</v>
      </c>
      <c r="BR12" s="78">
        <v>91.5</v>
      </c>
      <c r="BS12" s="78">
        <v>249.5</v>
      </c>
      <c r="BT12" s="78">
        <v>307.5</v>
      </c>
      <c r="BU12" s="78">
        <v>271</v>
      </c>
      <c r="BV12" s="78">
        <v>121</v>
      </c>
      <c r="BW12" s="78">
        <v>191.5</v>
      </c>
      <c r="BX12" s="78">
        <v>132.5</v>
      </c>
      <c r="BY12" s="78">
        <v>160</v>
      </c>
      <c r="BZ12" s="78">
        <v>101</v>
      </c>
      <c r="CA12" s="78">
        <v>81</v>
      </c>
      <c r="CB12" s="4">
        <v>80</v>
      </c>
    </row>
    <row r="13" spans="1:80" x14ac:dyDescent="0.25">
      <c r="B13" s="133"/>
      <c r="C13" s="73" t="s">
        <v>6</v>
      </c>
      <c r="D13" s="83">
        <f t="shared" si="4"/>
        <v>2683</v>
      </c>
      <c r="E13" s="83">
        <f t="shared" si="4"/>
        <v>1355.5</v>
      </c>
      <c r="F13" s="83">
        <f t="shared" si="4"/>
        <v>966.5</v>
      </c>
      <c r="G13" s="83">
        <f t="shared" si="4"/>
        <v>1501</v>
      </c>
      <c r="H13" s="83">
        <f t="shared" si="4"/>
        <v>3038</v>
      </c>
      <c r="I13" s="83">
        <f t="shared" si="4"/>
        <v>4278</v>
      </c>
      <c r="J13" s="83">
        <f t="shared" si="4"/>
        <v>4474</v>
      </c>
      <c r="K13" s="83">
        <f t="shared" si="4"/>
        <v>4097.5</v>
      </c>
      <c r="L13" s="83">
        <f t="shared" si="4"/>
        <v>4406</v>
      </c>
      <c r="M13" s="83">
        <f t="shared" si="4"/>
        <v>4281</v>
      </c>
      <c r="N13" s="83">
        <f t="shared" si="4"/>
        <v>3650.5</v>
      </c>
      <c r="O13" s="78">
        <v>222</v>
      </c>
      <c r="P13" s="78">
        <v>228</v>
      </c>
      <c r="Q13" s="78">
        <v>179</v>
      </c>
      <c r="R13" s="78">
        <v>411</v>
      </c>
      <c r="S13" s="78">
        <v>362</v>
      </c>
      <c r="T13" s="78">
        <v>365</v>
      </c>
      <c r="U13" s="78">
        <v>623.5</v>
      </c>
      <c r="V13" s="78">
        <v>449</v>
      </c>
      <c r="W13" s="78">
        <v>258</v>
      </c>
      <c r="X13" s="78">
        <v>390</v>
      </c>
      <c r="Y13" s="4">
        <v>279</v>
      </c>
      <c r="Z13" s="78">
        <v>1305</v>
      </c>
      <c r="AA13" s="78">
        <v>501</v>
      </c>
      <c r="AB13" s="78">
        <v>258</v>
      </c>
      <c r="AC13" s="78">
        <v>493</v>
      </c>
      <c r="AD13" s="78">
        <v>1437.5</v>
      </c>
      <c r="AE13" s="78">
        <v>2197</v>
      </c>
      <c r="AF13" s="78">
        <v>2031.5</v>
      </c>
      <c r="AG13" s="78">
        <v>1609.5</v>
      </c>
      <c r="AH13" s="78">
        <v>1835</v>
      </c>
      <c r="AI13" s="78">
        <v>2065</v>
      </c>
      <c r="AJ13" s="4">
        <v>1709</v>
      </c>
      <c r="AK13" s="78">
        <v>176</v>
      </c>
      <c r="AL13" s="78">
        <v>313.5</v>
      </c>
      <c r="AM13" s="78">
        <v>163.5</v>
      </c>
      <c r="AN13" s="78">
        <v>189</v>
      </c>
      <c r="AO13" s="78">
        <v>482</v>
      </c>
      <c r="AP13" s="78">
        <v>515</v>
      </c>
      <c r="AQ13" s="78">
        <v>531</v>
      </c>
      <c r="AR13" s="78">
        <v>665</v>
      </c>
      <c r="AS13" s="78">
        <v>824</v>
      </c>
      <c r="AT13" s="78">
        <v>401</v>
      </c>
      <c r="AU13" s="4">
        <v>417</v>
      </c>
      <c r="AV13" s="78">
        <v>287</v>
      </c>
      <c r="AW13" s="78">
        <v>83</v>
      </c>
      <c r="AX13" s="78">
        <v>108</v>
      </c>
      <c r="AY13" s="78">
        <v>86</v>
      </c>
      <c r="AZ13" s="78">
        <v>190.5</v>
      </c>
      <c r="BA13" s="78">
        <v>249</v>
      </c>
      <c r="BB13" s="78">
        <v>407</v>
      </c>
      <c r="BC13" s="78">
        <v>331</v>
      </c>
      <c r="BD13" s="78">
        <v>341</v>
      </c>
      <c r="BE13" s="78">
        <v>416</v>
      </c>
      <c r="BF13" s="4">
        <v>473.5</v>
      </c>
      <c r="BG13" s="78">
        <v>348</v>
      </c>
      <c r="BH13" s="78">
        <v>178</v>
      </c>
      <c r="BI13" s="78">
        <v>195</v>
      </c>
      <c r="BJ13" s="78">
        <v>248</v>
      </c>
      <c r="BK13" s="78">
        <v>268</v>
      </c>
      <c r="BL13" s="78">
        <v>445</v>
      </c>
      <c r="BM13" s="78">
        <v>253</v>
      </c>
      <c r="BN13" s="78">
        <v>399</v>
      </c>
      <c r="BO13" s="78">
        <v>477</v>
      </c>
      <c r="BP13" s="78">
        <v>484</v>
      </c>
      <c r="BQ13" s="4">
        <v>295</v>
      </c>
      <c r="BR13" s="78">
        <v>345</v>
      </c>
      <c r="BS13" s="78">
        <v>52</v>
      </c>
      <c r="BT13" s="78">
        <v>63</v>
      </c>
      <c r="BU13" s="78">
        <v>74</v>
      </c>
      <c r="BV13" s="78">
        <v>298</v>
      </c>
      <c r="BW13" s="78">
        <v>507</v>
      </c>
      <c r="BX13" s="78">
        <v>628</v>
      </c>
      <c r="BY13" s="78">
        <v>644</v>
      </c>
      <c r="BZ13" s="78">
        <v>671</v>
      </c>
      <c r="CA13" s="78">
        <v>525</v>
      </c>
      <c r="CB13" s="4">
        <v>477</v>
      </c>
    </row>
    <row r="14" spans="1:80" x14ac:dyDescent="0.25">
      <c r="B14" s="133"/>
      <c r="C14" s="73" t="s">
        <v>7</v>
      </c>
      <c r="D14" s="83">
        <f t="shared" si="4"/>
        <v>3880</v>
      </c>
      <c r="E14" s="83">
        <f t="shared" si="4"/>
        <v>3926.5</v>
      </c>
      <c r="F14" s="83">
        <f t="shared" si="4"/>
        <v>3545</v>
      </c>
      <c r="G14" s="83">
        <f t="shared" si="4"/>
        <v>3254.5</v>
      </c>
      <c r="H14" s="83">
        <f t="shared" si="4"/>
        <v>3083.5</v>
      </c>
      <c r="I14" s="83">
        <f t="shared" si="4"/>
        <v>3049.5</v>
      </c>
      <c r="J14" s="83">
        <f t="shared" si="4"/>
        <v>2614</v>
      </c>
      <c r="K14" s="83">
        <f t="shared" si="4"/>
        <v>3826.5</v>
      </c>
      <c r="L14" s="83">
        <f t="shared" si="4"/>
        <v>4010</v>
      </c>
      <c r="M14" s="83">
        <f t="shared" si="4"/>
        <v>4452</v>
      </c>
      <c r="N14" s="83">
        <f t="shared" si="4"/>
        <v>4874.5</v>
      </c>
      <c r="O14" s="78">
        <v>1216</v>
      </c>
      <c r="P14" s="78">
        <v>1216</v>
      </c>
      <c r="Q14" s="78">
        <v>1154</v>
      </c>
      <c r="R14" s="78">
        <v>778</v>
      </c>
      <c r="S14" s="78">
        <v>1048</v>
      </c>
      <c r="T14" s="78">
        <v>1134</v>
      </c>
      <c r="U14" s="78">
        <v>914</v>
      </c>
      <c r="V14" s="78">
        <v>1475</v>
      </c>
      <c r="W14" s="78">
        <v>1304</v>
      </c>
      <c r="X14" s="78">
        <v>1435</v>
      </c>
      <c r="Y14" s="4">
        <v>1630</v>
      </c>
      <c r="Z14" s="78">
        <v>2646</v>
      </c>
      <c r="AA14" s="78">
        <v>2591.5</v>
      </c>
      <c r="AB14" s="78">
        <v>2181</v>
      </c>
      <c r="AC14" s="78">
        <v>2251.5</v>
      </c>
      <c r="AD14" s="78">
        <v>1826.5</v>
      </c>
      <c r="AE14" s="78">
        <v>1600.5</v>
      </c>
      <c r="AF14" s="78">
        <v>1387</v>
      </c>
      <c r="AG14" s="78">
        <v>1997.5</v>
      </c>
      <c r="AH14" s="78">
        <v>2276</v>
      </c>
      <c r="AI14" s="78">
        <v>2465</v>
      </c>
      <c r="AJ14" s="4">
        <v>2571.5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24</v>
      </c>
      <c r="AU14" s="4">
        <v>4</v>
      </c>
      <c r="AV14" s="78">
        <v>0</v>
      </c>
      <c r="AW14" s="78">
        <v>0</v>
      </c>
      <c r="AX14" s="78">
        <v>66</v>
      </c>
      <c r="AY14" s="78">
        <v>60</v>
      </c>
      <c r="AZ14" s="78">
        <v>48</v>
      </c>
      <c r="BA14" s="78">
        <v>78</v>
      </c>
      <c r="BB14" s="78">
        <v>102</v>
      </c>
      <c r="BC14" s="78">
        <v>120</v>
      </c>
      <c r="BD14" s="78">
        <v>131</v>
      </c>
      <c r="BE14" s="78">
        <v>147</v>
      </c>
      <c r="BF14" s="4">
        <v>278</v>
      </c>
      <c r="BG14" s="78">
        <v>0</v>
      </c>
      <c r="BH14" s="78">
        <v>32</v>
      </c>
      <c r="BI14" s="78">
        <v>60</v>
      </c>
      <c r="BJ14" s="78">
        <v>48</v>
      </c>
      <c r="BK14" s="78">
        <v>0</v>
      </c>
      <c r="BL14" s="78">
        <v>78</v>
      </c>
      <c r="BM14" s="78">
        <v>16</v>
      </c>
      <c r="BN14" s="78">
        <v>45</v>
      </c>
      <c r="BO14" s="78">
        <v>116</v>
      </c>
      <c r="BP14" s="78">
        <v>162</v>
      </c>
      <c r="BQ14" s="4">
        <v>153</v>
      </c>
      <c r="BR14" s="78">
        <v>18</v>
      </c>
      <c r="BS14" s="78">
        <v>87</v>
      </c>
      <c r="BT14" s="78">
        <v>84</v>
      </c>
      <c r="BU14" s="78">
        <v>117</v>
      </c>
      <c r="BV14" s="78">
        <v>161</v>
      </c>
      <c r="BW14" s="78">
        <v>159</v>
      </c>
      <c r="BX14" s="78">
        <v>195</v>
      </c>
      <c r="BY14" s="78">
        <v>189</v>
      </c>
      <c r="BZ14" s="78">
        <v>183</v>
      </c>
      <c r="CA14" s="78">
        <v>219</v>
      </c>
      <c r="CB14" s="4">
        <v>238</v>
      </c>
    </row>
    <row r="15" spans="1:80" x14ac:dyDescent="0.25">
      <c r="B15" s="134"/>
      <c r="C15" s="79" t="s">
        <v>8</v>
      </c>
      <c r="D15" s="81">
        <f t="shared" ref="D15:BP15" si="5">SUM(D12:D14)</f>
        <v>24496.5</v>
      </c>
      <c r="E15" s="81">
        <f t="shared" si="5"/>
        <v>24077</v>
      </c>
      <c r="F15" s="81">
        <f t="shared" si="5"/>
        <v>20121.5</v>
      </c>
      <c r="G15" s="81">
        <f t="shared" si="5"/>
        <v>20728.5</v>
      </c>
      <c r="H15" s="81">
        <f t="shared" si="5"/>
        <v>19415</v>
      </c>
      <c r="I15" s="81">
        <f t="shared" si="5"/>
        <v>20675</v>
      </c>
      <c r="J15" s="81">
        <f t="shared" si="5"/>
        <v>18525.5</v>
      </c>
      <c r="K15" s="81">
        <f t="shared" si="5"/>
        <v>20251</v>
      </c>
      <c r="L15" s="81">
        <f t="shared" ref="L15:M15" si="6">SUM(L12:L14)</f>
        <v>20983</v>
      </c>
      <c r="M15" s="81">
        <f t="shared" si="6"/>
        <v>17896</v>
      </c>
      <c r="N15" s="81">
        <f t="shared" ref="N15" si="7">SUM(N12:N14)</f>
        <v>18334.5</v>
      </c>
      <c r="O15" s="81">
        <f t="shared" si="5"/>
        <v>6323.5</v>
      </c>
      <c r="P15" s="81">
        <f t="shared" si="5"/>
        <v>6199</v>
      </c>
      <c r="Q15" s="81">
        <f t="shared" si="5"/>
        <v>6090</v>
      </c>
      <c r="R15" s="81">
        <f t="shared" si="5"/>
        <v>5988</v>
      </c>
      <c r="S15" s="81">
        <f t="shared" si="5"/>
        <v>6320</v>
      </c>
      <c r="T15" s="81">
        <f t="shared" si="5"/>
        <v>6054</v>
      </c>
      <c r="U15" s="81">
        <f t="shared" si="5"/>
        <v>5474</v>
      </c>
      <c r="V15" s="81">
        <f t="shared" si="5"/>
        <v>6133.5</v>
      </c>
      <c r="W15" s="81">
        <f t="shared" ref="W15:X15" si="8">SUM(W12:W14)</f>
        <v>5145.5</v>
      </c>
      <c r="X15" s="81">
        <f t="shared" si="8"/>
        <v>5065.5</v>
      </c>
      <c r="Y15" s="81">
        <f t="shared" ref="Y15" si="9">SUM(Y12:Y14)</f>
        <v>5078.5</v>
      </c>
      <c r="Z15" s="81">
        <f t="shared" si="5"/>
        <v>15908</v>
      </c>
      <c r="AA15" s="81">
        <f t="shared" si="5"/>
        <v>16033</v>
      </c>
      <c r="AB15" s="81">
        <f t="shared" si="5"/>
        <v>11900</v>
      </c>
      <c r="AC15" s="81">
        <f t="shared" si="5"/>
        <v>12313</v>
      </c>
      <c r="AD15" s="81">
        <f t="shared" si="5"/>
        <v>10801</v>
      </c>
      <c r="AE15" s="81">
        <f t="shared" si="5"/>
        <v>11784.5</v>
      </c>
      <c r="AF15" s="81">
        <f t="shared" si="5"/>
        <v>10429</v>
      </c>
      <c r="AG15" s="81">
        <f t="shared" si="5"/>
        <v>11091</v>
      </c>
      <c r="AH15" s="81">
        <f t="shared" si="5"/>
        <v>12395</v>
      </c>
      <c r="AI15" s="81">
        <f t="shared" si="5"/>
        <v>10003.5</v>
      </c>
      <c r="AJ15" s="81">
        <f t="shared" si="5"/>
        <v>10522</v>
      </c>
      <c r="AK15" s="81">
        <f t="shared" si="5"/>
        <v>576</v>
      </c>
      <c r="AL15" s="81">
        <f t="shared" si="5"/>
        <v>606</v>
      </c>
      <c r="AM15" s="81">
        <f t="shared" si="5"/>
        <v>512.5</v>
      </c>
      <c r="AN15" s="81">
        <f t="shared" si="5"/>
        <v>647</v>
      </c>
      <c r="AO15" s="81">
        <f t="shared" si="5"/>
        <v>691</v>
      </c>
      <c r="AP15" s="81">
        <f t="shared" si="5"/>
        <v>762.5</v>
      </c>
      <c r="AQ15" s="81">
        <f t="shared" si="5"/>
        <v>625.5</v>
      </c>
      <c r="AR15" s="81">
        <f t="shared" si="5"/>
        <v>811.5</v>
      </c>
      <c r="AS15" s="81">
        <f t="shared" si="5"/>
        <v>1086.5</v>
      </c>
      <c r="AT15" s="81">
        <f t="shared" si="5"/>
        <v>613.5</v>
      </c>
      <c r="AU15" s="81">
        <f t="shared" si="5"/>
        <v>531.5</v>
      </c>
      <c r="AV15" s="81">
        <f t="shared" si="5"/>
        <v>484</v>
      </c>
      <c r="AW15" s="81">
        <f t="shared" si="5"/>
        <v>276</v>
      </c>
      <c r="AX15" s="81">
        <f t="shared" si="5"/>
        <v>417.5</v>
      </c>
      <c r="AY15" s="81">
        <f t="shared" si="5"/>
        <v>422</v>
      </c>
      <c r="AZ15" s="81">
        <f t="shared" si="5"/>
        <v>389.5</v>
      </c>
      <c r="BA15" s="81">
        <f t="shared" si="5"/>
        <v>454</v>
      </c>
      <c r="BB15" s="81">
        <f t="shared" si="5"/>
        <v>595</v>
      </c>
      <c r="BC15" s="81">
        <f t="shared" si="5"/>
        <v>619</v>
      </c>
      <c r="BD15" s="81">
        <f t="shared" si="5"/>
        <v>602</v>
      </c>
      <c r="BE15" s="81">
        <f t="shared" si="5"/>
        <v>646.5</v>
      </c>
      <c r="BF15" s="81">
        <f t="shared" si="5"/>
        <v>818.5</v>
      </c>
      <c r="BG15" s="81">
        <f t="shared" si="5"/>
        <v>750.5</v>
      </c>
      <c r="BH15" s="81">
        <f t="shared" si="5"/>
        <v>574.5</v>
      </c>
      <c r="BI15" s="81">
        <f t="shared" si="5"/>
        <v>747</v>
      </c>
      <c r="BJ15" s="81">
        <f t="shared" si="5"/>
        <v>896.5</v>
      </c>
      <c r="BK15" s="81">
        <f t="shared" si="5"/>
        <v>633.5</v>
      </c>
      <c r="BL15" s="81">
        <f t="shared" si="5"/>
        <v>762.5</v>
      </c>
      <c r="BM15" s="81">
        <f t="shared" si="5"/>
        <v>446.5</v>
      </c>
      <c r="BN15" s="81">
        <f t="shared" si="5"/>
        <v>603</v>
      </c>
      <c r="BO15" s="81">
        <f t="shared" si="5"/>
        <v>799</v>
      </c>
      <c r="BP15" s="81">
        <f t="shared" si="5"/>
        <v>742</v>
      </c>
      <c r="BQ15" s="81">
        <f t="shared" ref="BQ15" si="10">SUM(BQ12:BQ14)</f>
        <v>589</v>
      </c>
      <c r="BR15" s="81">
        <f t="shared" ref="BR15:CB15" si="11">SUM(BR12:BR14)</f>
        <v>454.5</v>
      </c>
      <c r="BS15" s="81">
        <f t="shared" si="11"/>
        <v>388.5</v>
      </c>
      <c r="BT15" s="81">
        <f t="shared" si="11"/>
        <v>454.5</v>
      </c>
      <c r="BU15" s="81">
        <f t="shared" si="11"/>
        <v>462</v>
      </c>
      <c r="BV15" s="81">
        <f t="shared" si="11"/>
        <v>580</v>
      </c>
      <c r="BW15" s="81">
        <f t="shared" si="11"/>
        <v>857.5</v>
      </c>
      <c r="BX15" s="81">
        <f t="shared" si="11"/>
        <v>955.5</v>
      </c>
      <c r="BY15" s="81">
        <f t="shared" si="11"/>
        <v>993</v>
      </c>
      <c r="BZ15" s="81">
        <f t="shared" si="11"/>
        <v>955</v>
      </c>
      <c r="CA15" s="81">
        <f t="shared" si="11"/>
        <v>825</v>
      </c>
      <c r="CB15" s="81">
        <f t="shared" si="11"/>
        <v>795</v>
      </c>
    </row>
    <row r="16" spans="1:80" x14ac:dyDescent="0.25"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2:82" x14ac:dyDescent="0.25">
      <c r="B17" s="132" t="s">
        <v>88</v>
      </c>
      <c r="C17" s="73" t="s">
        <v>5</v>
      </c>
      <c r="D17" s="83">
        <f t="shared" ref="D17:N19" si="12">SUMIF($O$6:$EI$6,D$6,$O17:$EI17)</f>
        <v>22542.75</v>
      </c>
      <c r="E17" s="83">
        <f t="shared" si="12"/>
        <v>11006.5</v>
      </c>
      <c r="F17" s="83">
        <f t="shared" si="12"/>
        <v>6449.25</v>
      </c>
      <c r="G17" s="83">
        <f t="shared" si="12"/>
        <v>23701</v>
      </c>
      <c r="H17" s="83">
        <f t="shared" si="12"/>
        <v>25645.25</v>
      </c>
      <c r="I17" s="83">
        <f t="shared" si="12"/>
        <v>27273</v>
      </c>
      <c r="J17" s="83">
        <f t="shared" si="12"/>
        <v>33402.5</v>
      </c>
      <c r="K17" s="83">
        <f t="shared" si="12"/>
        <v>12493</v>
      </c>
      <c r="L17" s="83">
        <f t="shared" si="12"/>
        <v>23572.75</v>
      </c>
      <c r="M17" s="83">
        <f t="shared" si="12"/>
        <v>32999.5</v>
      </c>
      <c r="N17" s="83">
        <f t="shared" si="12"/>
        <v>38710.75</v>
      </c>
      <c r="O17" s="78">
        <v>7028</v>
      </c>
      <c r="P17" s="78">
        <v>1123</v>
      </c>
      <c r="Q17" s="78">
        <v>542.25</v>
      </c>
      <c r="R17" s="78">
        <v>13983.5</v>
      </c>
      <c r="S17" s="78">
        <v>9019.75</v>
      </c>
      <c r="T17" s="78">
        <v>10882.5</v>
      </c>
      <c r="U17" s="78">
        <v>13611</v>
      </c>
      <c r="V17" s="78">
        <v>2246.5</v>
      </c>
      <c r="W17" s="78">
        <v>10643.5</v>
      </c>
      <c r="X17" s="78">
        <v>3725.5</v>
      </c>
      <c r="Y17" s="4">
        <v>9232.75</v>
      </c>
      <c r="Z17" s="78">
        <v>11281.75</v>
      </c>
      <c r="AA17" s="78">
        <v>9688.5</v>
      </c>
      <c r="AB17" s="78">
        <v>5317.5</v>
      </c>
      <c r="AC17" s="78">
        <v>5762.5</v>
      </c>
      <c r="AD17" s="78">
        <v>11255.5</v>
      </c>
      <c r="AE17" s="78">
        <v>9507</v>
      </c>
      <c r="AF17" s="78">
        <v>13525.5</v>
      </c>
      <c r="AG17" s="78">
        <v>6068</v>
      </c>
      <c r="AH17" s="78">
        <v>8910.5</v>
      </c>
      <c r="AI17" s="78">
        <v>19121</v>
      </c>
      <c r="AJ17" s="4">
        <v>20880.5</v>
      </c>
      <c r="AK17" s="78">
        <v>1172</v>
      </c>
      <c r="AL17" s="78">
        <v>126</v>
      </c>
      <c r="AM17" s="78">
        <v>309</v>
      </c>
      <c r="AN17" s="78">
        <v>985</v>
      </c>
      <c r="AO17" s="78">
        <v>1206</v>
      </c>
      <c r="AP17" s="78">
        <v>2158</v>
      </c>
      <c r="AQ17" s="78">
        <v>2068</v>
      </c>
      <c r="AR17" s="78">
        <v>1358</v>
      </c>
      <c r="AS17" s="78">
        <v>1353</v>
      </c>
      <c r="AT17" s="78">
        <v>1511</v>
      </c>
      <c r="AU17" s="4">
        <v>2051.5</v>
      </c>
      <c r="AV17" s="78">
        <v>581</v>
      </c>
      <c r="AW17" s="78">
        <v>48</v>
      </c>
      <c r="AX17" s="78">
        <v>117</v>
      </c>
      <c r="AY17" s="78">
        <v>186.5</v>
      </c>
      <c r="AZ17" s="78">
        <v>208</v>
      </c>
      <c r="BA17" s="78">
        <v>399.5</v>
      </c>
      <c r="BB17" s="78">
        <v>557.5</v>
      </c>
      <c r="BC17" s="78">
        <v>183</v>
      </c>
      <c r="BD17" s="78">
        <v>473</v>
      </c>
      <c r="BE17" s="78">
        <v>818.5</v>
      </c>
      <c r="BF17" s="4">
        <v>1557.5</v>
      </c>
      <c r="BG17" s="78">
        <v>2465</v>
      </c>
      <c r="BH17" s="78">
        <v>0</v>
      </c>
      <c r="BI17" s="78">
        <v>112.5</v>
      </c>
      <c r="BJ17" s="78">
        <v>2579.5</v>
      </c>
      <c r="BK17" s="78">
        <v>3338</v>
      </c>
      <c r="BL17" s="78">
        <v>3444.5</v>
      </c>
      <c r="BM17" s="78">
        <v>1917</v>
      </c>
      <c r="BN17" s="78">
        <v>1612.5</v>
      </c>
      <c r="BO17" s="78">
        <v>913.25</v>
      </c>
      <c r="BP17" s="78">
        <v>3915</v>
      </c>
      <c r="BQ17" s="4">
        <v>2494.5</v>
      </c>
      <c r="BR17" s="78">
        <v>15</v>
      </c>
      <c r="BS17" s="78">
        <v>21</v>
      </c>
      <c r="BT17" s="78">
        <v>51</v>
      </c>
      <c r="BU17" s="78">
        <v>204</v>
      </c>
      <c r="BV17" s="78">
        <v>618</v>
      </c>
      <c r="BW17" s="78">
        <v>881.5</v>
      </c>
      <c r="BX17" s="78">
        <v>1723.5</v>
      </c>
      <c r="BY17" s="78">
        <v>1025</v>
      </c>
      <c r="BZ17" s="78">
        <v>1279.5</v>
      </c>
      <c r="CA17" s="78">
        <v>3908.5</v>
      </c>
      <c r="CB17" s="4">
        <v>2494</v>
      </c>
    </row>
    <row r="18" spans="2:82" x14ac:dyDescent="0.25">
      <c r="B18" s="133"/>
      <c r="C18" s="73" t="s">
        <v>6</v>
      </c>
      <c r="D18" s="83">
        <f t="shared" si="12"/>
        <v>8221.75</v>
      </c>
      <c r="E18" s="83">
        <f t="shared" si="12"/>
        <v>5194</v>
      </c>
      <c r="F18" s="83">
        <f t="shared" si="12"/>
        <v>4623</v>
      </c>
      <c r="G18" s="83">
        <f t="shared" si="12"/>
        <v>6342</v>
      </c>
      <c r="H18" s="83">
        <f t="shared" si="12"/>
        <v>4865.5</v>
      </c>
      <c r="I18" s="83">
        <f t="shared" si="12"/>
        <v>5354.25</v>
      </c>
      <c r="J18" s="83">
        <f t="shared" si="12"/>
        <v>5669.25</v>
      </c>
      <c r="K18" s="83">
        <f t="shared" si="12"/>
        <v>4375.25</v>
      </c>
      <c r="L18" s="83">
        <f t="shared" si="12"/>
        <v>8430.25</v>
      </c>
      <c r="M18" s="83">
        <f t="shared" si="12"/>
        <v>8643.75</v>
      </c>
      <c r="N18" s="83">
        <f t="shared" si="12"/>
        <v>9694</v>
      </c>
      <c r="O18" s="78">
        <v>2277.5</v>
      </c>
      <c r="P18" s="78">
        <v>408</v>
      </c>
      <c r="Q18" s="78">
        <v>360</v>
      </c>
      <c r="R18" s="78">
        <v>1930</v>
      </c>
      <c r="S18" s="78">
        <v>2307</v>
      </c>
      <c r="T18" s="78">
        <v>2055</v>
      </c>
      <c r="U18" s="78">
        <v>1386.5</v>
      </c>
      <c r="V18" s="78">
        <v>1751.5</v>
      </c>
      <c r="W18" s="78">
        <v>2006.75</v>
      </c>
      <c r="X18" s="78">
        <v>2459.5</v>
      </c>
      <c r="Y18" s="4">
        <v>3588.5</v>
      </c>
      <c r="Z18" s="78">
        <v>5765.75</v>
      </c>
      <c r="AA18" s="78">
        <v>4786</v>
      </c>
      <c r="AB18" s="78">
        <v>4263</v>
      </c>
      <c r="AC18" s="78">
        <v>1836</v>
      </c>
      <c r="AD18" s="78">
        <v>1255</v>
      </c>
      <c r="AE18" s="78">
        <v>2802</v>
      </c>
      <c r="AF18" s="78">
        <v>2853.5</v>
      </c>
      <c r="AG18" s="78">
        <v>1493.5</v>
      </c>
      <c r="AH18" s="78">
        <v>4337.75</v>
      </c>
      <c r="AI18" s="78">
        <v>3491.75</v>
      </c>
      <c r="AJ18" s="4">
        <v>4326.5</v>
      </c>
      <c r="AK18" s="78">
        <v>0</v>
      </c>
      <c r="AL18" s="78">
        <v>0</v>
      </c>
      <c r="AM18" s="78">
        <v>0</v>
      </c>
      <c r="AN18" s="78">
        <v>288</v>
      </c>
      <c r="AO18" s="78">
        <v>297</v>
      </c>
      <c r="AP18" s="78">
        <v>132</v>
      </c>
      <c r="AQ18" s="78">
        <v>183.75</v>
      </c>
      <c r="AR18" s="78">
        <v>25</v>
      </c>
      <c r="AS18" s="78">
        <v>430.5</v>
      </c>
      <c r="AT18" s="78">
        <v>1267</v>
      </c>
      <c r="AU18" s="4">
        <v>386</v>
      </c>
      <c r="AV18" s="78">
        <v>168.5</v>
      </c>
      <c r="AW18" s="78">
        <v>0</v>
      </c>
      <c r="AX18" s="78">
        <v>0</v>
      </c>
      <c r="AY18" s="78">
        <v>462</v>
      </c>
      <c r="AZ18" s="78">
        <v>268.5</v>
      </c>
      <c r="BA18" s="78">
        <v>276.75</v>
      </c>
      <c r="BB18" s="78">
        <v>409.5</v>
      </c>
      <c r="BC18" s="78">
        <v>387</v>
      </c>
      <c r="BD18" s="78">
        <v>573.25</v>
      </c>
      <c r="BE18" s="78">
        <v>231</v>
      </c>
      <c r="BF18" s="4">
        <v>603.5</v>
      </c>
      <c r="BG18" s="78">
        <v>10</v>
      </c>
      <c r="BH18" s="78">
        <v>0</v>
      </c>
      <c r="BI18" s="78">
        <v>0</v>
      </c>
      <c r="BJ18" s="78">
        <v>1652</v>
      </c>
      <c r="BK18" s="78">
        <v>614</v>
      </c>
      <c r="BL18" s="78">
        <v>0</v>
      </c>
      <c r="BM18" s="78">
        <v>593</v>
      </c>
      <c r="BN18" s="78">
        <v>516.75</v>
      </c>
      <c r="BO18" s="78">
        <v>672.5</v>
      </c>
      <c r="BP18" s="78">
        <v>1105.5</v>
      </c>
      <c r="BQ18" s="4">
        <v>714</v>
      </c>
      <c r="BR18" s="78">
        <v>0</v>
      </c>
      <c r="BS18" s="78">
        <v>0</v>
      </c>
      <c r="BT18" s="78">
        <v>0</v>
      </c>
      <c r="BU18" s="78">
        <v>174</v>
      </c>
      <c r="BV18" s="78">
        <v>124</v>
      </c>
      <c r="BW18" s="78">
        <v>88.5</v>
      </c>
      <c r="BX18" s="78">
        <v>243</v>
      </c>
      <c r="BY18" s="78">
        <v>201.5</v>
      </c>
      <c r="BZ18" s="78">
        <v>409.5</v>
      </c>
      <c r="CA18" s="78">
        <v>89</v>
      </c>
      <c r="CB18" s="4">
        <v>75.5</v>
      </c>
    </row>
    <row r="19" spans="2:82" x14ac:dyDescent="0.25">
      <c r="B19" s="133"/>
      <c r="C19" s="73" t="s">
        <v>7</v>
      </c>
      <c r="D19" s="83">
        <f t="shared" si="12"/>
        <v>3592</v>
      </c>
      <c r="E19" s="83">
        <f t="shared" si="12"/>
        <v>4602</v>
      </c>
      <c r="F19" s="83">
        <f t="shared" si="12"/>
        <v>1086</v>
      </c>
      <c r="G19" s="83">
        <f t="shared" si="12"/>
        <v>1301</v>
      </c>
      <c r="H19" s="83">
        <f t="shared" si="12"/>
        <v>104</v>
      </c>
      <c r="I19" s="83">
        <f t="shared" si="12"/>
        <v>952</v>
      </c>
      <c r="J19" s="83">
        <f t="shared" si="12"/>
        <v>781</v>
      </c>
      <c r="K19" s="83">
        <f t="shared" si="12"/>
        <v>8097</v>
      </c>
      <c r="L19" s="83">
        <f t="shared" si="12"/>
        <v>468</v>
      </c>
      <c r="M19" s="83">
        <f t="shared" si="12"/>
        <v>1798</v>
      </c>
      <c r="N19" s="83">
        <f t="shared" si="12"/>
        <v>680</v>
      </c>
      <c r="O19" s="78">
        <v>378</v>
      </c>
      <c r="P19" s="78">
        <v>1474</v>
      </c>
      <c r="Q19" s="78">
        <v>394</v>
      </c>
      <c r="R19" s="78">
        <v>0</v>
      </c>
      <c r="S19" s="78">
        <v>0</v>
      </c>
      <c r="T19" s="78">
        <v>952</v>
      </c>
      <c r="U19" s="78">
        <v>0</v>
      </c>
      <c r="V19" s="78">
        <v>8097</v>
      </c>
      <c r="W19" s="78">
        <v>468</v>
      </c>
      <c r="X19" s="78">
        <v>1114</v>
      </c>
      <c r="Y19" s="4">
        <v>680</v>
      </c>
      <c r="Z19" s="78">
        <v>3214</v>
      </c>
      <c r="AA19" s="78">
        <v>3128</v>
      </c>
      <c r="AB19" s="78">
        <v>692</v>
      </c>
      <c r="AC19" s="78">
        <v>1301</v>
      </c>
      <c r="AD19" s="78">
        <v>104</v>
      </c>
      <c r="AE19" s="78">
        <v>0</v>
      </c>
      <c r="AF19" s="78">
        <v>781</v>
      </c>
      <c r="AG19" s="78">
        <v>0</v>
      </c>
      <c r="AH19" s="78">
        <v>0</v>
      </c>
      <c r="AI19" s="78">
        <v>0</v>
      </c>
      <c r="AJ19" s="4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684</v>
      </c>
      <c r="AU19" s="4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  <c r="BE19" s="78">
        <v>0</v>
      </c>
      <c r="BF19" s="4">
        <v>0</v>
      </c>
      <c r="BG19" s="78">
        <v>0</v>
      </c>
      <c r="BH19" s="78"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v>0</v>
      </c>
      <c r="BP19" s="78">
        <v>0</v>
      </c>
      <c r="BQ19" s="4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v>0</v>
      </c>
      <c r="CA19" s="78">
        <v>0</v>
      </c>
      <c r="CB19" s="4">
        <v>0</v>
      </c>
    </row>
    <row r="20" spans="2:82" x14ac:dyDescent="0.25">
      <c r="B20" s="134"/>
      <c r="C20" s="79" t="s">
        <v>8</v>
      </c>
      <c r="D20" s="81">
        <f t="shared" ref="D20:BP20" si="13">SUM(D17:D19)</f>
        <v>34356.5</v>
      </c>
      <c r="E20" s="81">
        <f t="shared" si="13"/>
        <v>20802.5</v>
      </c>
      <c r="F20" s="81">
        <f t="shared" si="13"/>
        <v>12158.25</v>
      </c>
      <c r="G20" s="81">
        <f t="shared" si="13"/>
        <v>31344</v>
      </c>
      <c r="H20" s="81">
        <f t="shared" si="13"/>
        <v>30614.75</v>
      </c>
      <c r="I20" s="81">
        <f t="shared" si="13"/>
        <v>33579.25</v>
      </c>
      <c r="J20" s="81">
        <f t="shared" si="13"/>
        <v>39852.75</v>
      </c>
      <c r="K20" s="81">
        <f t="shared" si="13"/>
        <v>24965.25</v>
      </c>
      <c r="L20" s="81">
        <f t="shared" ref="L20:M20" si="14">SUM(L17:L19)</f>
        <v>32471</v>
      </c>
      <c r="M20" s="81">
        <f t="shared" si="14"/>
        <v>43441.25</v>
      </c>
      <c r="N20" s="81">
        <f t="shared" ref="N20" si="15">SUM(N17:N19)</f>
        <v>49084.75</v>
      </c>
      <c r="O20" s="81">
        <f t="shared" si="13"/>
        <v>9683.5</v>
      </c>
      <c r="P20" s="81">
        <f t="shared" si="13"/>
        <v>3005</v>
      </c>
      <c r="Q20" s="81">
        <f t="shared" si="13"/>
        <v>1296.25</v>
      </c>
      <c r="R20" s="81">
        <f t="shared" si="13"/>
        <v>15913.5</v>
      </c>
      <c r="S20" s="81">
        <f t="shared" si="13"/>
        <v>11326.75</v>
      </c>
      <c r="T20" s="81">
        <f t="shared" si="13"/>
        <v>13889.5</v>
      </c>
      <c r="U20" s="81">
        <f t="shared" si="13"/>
        <v>14997.5</v>
      </c>
      <c r="V20" s="81">
        <f t="shared" si="13"/>
        <v>12095</v>
      </c>
      <c r="W20" s="81">
        <f t="shared" ref="W20:X20" si="16">SUM(W17:W19)</f>
        <v>13118.25</v>
      </c>
      <c r="X20" s="81">
        <f t="shared" si="16"/>
        <v>7299</v>
      </c>
      <c r="Y20" s="81">
        <f t="shared" ref="Y20" si="17">SUM(Y17:Y19)</f>
        <v>13501.25</v>
      </c>
      <c r="Z20" s="81">
        <f t="shared" si="13"/>
        <v>20261.5</v>
      </c>
      <c r="AA20" s="81">
        <f t="shared" si="13"/>
        <v>17602.5</v>
      </c>
      <c r="AB20" s="81">
        <f t="shared" si="13"/>
        <v>10272.5</v>
      </c>
      <c r="AC20" s="81">
        <f t="shared" si="13"/>
        <v>8899.5</v>
      </c>
      <c r="AD20" s="81">
        <f t="shared" si="13"/>
        <v>12614.5</v>
      </c>
      <c r="AE20" s="81">
        <f t="shared" si="13"/>
        <v>12309</v>
      </c>
      <c r="AF20" s="81">
        <f t="shared" si="13"/>
        <v>17160</v>
      </c>
      <c r="AG20" s="81">
        <f t="shared" si="13"/>
        <v>7561.5</v>
      </c>
      <c r="AH20" s="81">
        <f t="shared" si="13"/>
        <v>13248.25</v>
      </c>
      <c r="AI20" s="81">
        <f t="shared" si="13"/>
        <v>22612.75</v>
      </c>
      <c r="AJ20" s="81">
        <f t="shared" si="13"/>
        <v>25207</v>
      </c>
      <c r="AK20" s="81">
        <f t="shared" si="13"/>
        <v>1172</v>
      </c>
      <c r="AL20" s="81">
        <f t="shared" si="13"/>
        <v>126</v>
      </c>
      <c r="AM20" s="81">
        <f t="shared" si="13"/>
        <v>309</v>
      </c>
      <c r="AN20" s="81">
        <f t="shared" si="13"/>
        <v>1273</v>
      </c>
      <c r="AO20" s="81">
        <f t="shared" si="13"/>
        <v>1503</v>
      </c>
      <c r="AP20" s="81">
        <f t="shared" si="13"/>
        <v>2290</v>
      </c>
      <c r="AQ20" s="81">
        <f t="shared" si="13"/>
        <v>2251.75</v>
      </c>
      <c r="AR20" s="81">
        <f t="shared" si="13"/>
        <v>1383</v>
      </c>
      <c r="AS20" s="81">
        <f t="shared" si="13"/>
        <v>1783.5</v>
      </c>
      <c r="AT20" s="81">
        <f t="shared" si="13"/>
        <v>3462</v>
      </c>
      <c r="AU20" s="81">
        <f t="shared" si="13"/>
        <v>2437.5</v>
      </c>
      <c r="AV20" s="81">
        <f t="shared" si="13"/>
        <v>749.5</v>
      </c>
      <c r="AW20" s="81">
        <f t="shared" si="13"/>
        <v>48</v>
      </c>
      <c r="AX20" s="81">
        <f t="shared" si="13"/>
        <v>117</v>
      </c>
      <c r="AY20" s="81">
        <f t="shared" si="13"/>
        <v>648.5</v>
      </c>
      <c r="AZ20" s="81">
        <f t="shared" si="13"/>
        <v>476.5</v>
      </c>
      <c r="BA20" s="81">
        <f t="shared" si="13"/>
        <v>676.25</v>
      </c>
      <c r="BB20" s="81">
        <f t="shared" si="13"/>
        <v>967</v>
      </c>
      <c r="BC20" s="81">
        <f t="shared" si="13"/>
        <v>570</v>
      </c>
      <c r="BD20" s="81">
        <f t="shared" si="13"/>
        <v>1046.25</v>
      </c>
      <c r="BE20" s="81">
        <f t="shared" si="13"/>
        <v>1049.5</v>
      </c>
      <c r="BF20" s="81">
        <f t="shared" si="13"/>
        <v>2161</v>
      </c>
      <c r="BG20" s="81">
        <f t="shared" si="13"/>
        <v>2475</v>
      </c>
      <c r="BH20" s="81">
        <f t="shared" si="13"/>
        <v>0</v>
      </c>
      <c r="BI20" s="81">
        <f t="shared" si="13"/>
        <v>112.5</v>
      </c>
      <c r="BJ20" s="81">
        <f t="shared" si="13"/>
        <v>4231.5</v>
      </c>
      <c r="BK20" s="81">
        <f t="shared" si="13"/>
        <v>3952</v>
      </c>
      <c r="BL20" s="81">
        <f t="shared" si="13"/>
        <v>3444.5</v>
      </c>
      <c r="BM20" s="81">
        <f t="shared" si="13"/>
        <v>2510</v>
      </c>
      <c r="BN20" s="81">
        <f t="shared" si="13"/>
        <v>2129.25</v>
      </c>
      <c r="BO20" s="81">
        <f t="shared" si="13"/>
        <v>1585.75</v>
      </c>
      <c r="BP20" s="81">
        <f t="shared" si="13"/>
        <v>5020.5</v>
      </c>
      <c r="BQ20" s="81">
        <f t="shared" ref="BQ20" si="18">SUM(BQ17:BQ19)</f>
        <v>3208.5</v>
      </c>
      <c r="BR20" s="81">
        <f t="shared" ref="BR20:CB20" si="19">SUM(BR17:BR19)</f>
        <v>15</v>
      </c>
      <c r="BS20" s="81">
        <f t="shared" si="19"/>
        <v>21</v>
      </c>
      <c r="BT20" s="81">
        <f t="shared" si="19"/>
        <v>51</v>
      </c>
      <c r="BU20" s="81">
        <f t="shared" si="19"/>
        <v>378</v>
      </c>
      <c r="BV20" s="81">
        <f t="shared" si="19"/>
        <v>742</v>
      </c>
      <c r="BW20" s="81">
        <f t="shared" si="19"/>
        <v>970</v>
      </c>
      <c r="BX20" s="81">
        <f t="shared" si="19"/>
        <v>1966.5</v>
      </c>
      <c r="BY20" s="81">
        <f t="shared" si="19"/>
        <v>1226.5</v>
      </c>
      <c r="BZ20" s="81">
        <f t="shared" si="19"/>
        <v>1689</v>
      </c>
      <c r="CA20" s="81">
        <f t="shared" si="19"/>
        <v>3997.5</v>
      </c>
      <c r="CB20" s="81">
        <f t="shared" si="19"/>
        <v>2569.5</v>
      </c>
    </row>
    <row r="21" spans="2:82" x14ac:dyDescent="0.25">
      <c r="O21" s="82"/>
      <c r="P21" s="82"/>
      <c r="Q21" s="82"/>
      <c r="R21" s="82"/>
      <c r="S21" s="82"/>
      <c r="Z21" s="82"/>
      <c r="AA21" s="82"/>
      <c r="AB21" s="82"/>
      <c r="AC21" s="82"/>
      <c r="AD21" s="82"/>
      <c r="AK21" s="82"/>
      <c r="AL21" s="82"/>
      <c r="AM21" s="82"/>
      <c r="AN21" s="82"/>
      <c r="AO21" s="82"/>
      <c r="AV21" s="82"/>
      <c r="AW21" s="82"/>
      <c r="AX21" s="82"/>
      <c r="AY21" s="82"/>
      <c r="AZ21" s="82"/>
      <c r="BG21" s="82"/>
      <c r="BH21" s="82"/>
      <c r="BI21" s="82"/>
      <c r="BJ21" s="82"/>
      <c r="BK21" s="82"/>
      <c r="BR21" s="82"/>
      <c r="BS21" s="82"/>
      <c r="BT21" s="82"/>
      <c r="BU21" s="82"/>
      <c r="BV21" s="82"/>
    </row>
    <row r="22" spans="2:82" x14ac:dyDescent="0.25">
      <c r="B22" s="124" t="s">
        <v>9</v>
      </c>
      <c r="C22" s="83" t="s">
        <v>5</v>
      </c>
      <c r="D22" s="83">
        <f t="shared" ref="D22:N24" si="20">SUMIF($O$6:$EI$6,D$6,$O22:$EI22)</f>
        <v>1245.5999999999999</v>
      </c>
      <c r="E22" s="83">
        <f t="shared" si="20"/>
        <v>1277.5</v>
      </c>
      <c r="F22" s="83">
        <f t="shared" si="20"/>
        <v>1055.0999999999999</v>
      </c>
      <c r="G22" s="83">
        <f t="shared" si="20"/>
        <v>1117.5</v>
      </c>
      <c r="H22" s="83">
        <f t="shared" si="20"/>
        <v>943.19999999999993</v>
      </c>
      <c r="I22" s="83">
        <f t="shared" si="20"/>
        <v>950.5</v>
      </c>
      <c r="J22" s="83">
        <f t="shared" si="20"/>
        <v>836.8</v>
      </c>
      <c r="K22" s="83">
        <f t="shared" si="20"/>
        <v>849.5</v>
      </c>
      <c r="L22" s="83">
        <f t="shared" si="20"/>
        <v>890.30000000000007</v>
      </c>
      <c r="M22" s="83">
        <f t="shared" si="20"/>
        <v>684.2</v>
      </c>
      <c r="N22" s="83">
        <f t="shared" si="20"/>
        <v>739.89999999999986</v>
      </c>
      <c r="O22" s="81">
        <f t="shared" ref="O22:BY24" si="21">ROUND((O12/15)+(O17/450),1)</f>
        <v>341.3</v>
      </c>
      <c r="P22" s="81">
        <f t="shared" si="21"/>
        <v>319.5</v>
      </c>
      <c r="Q22" s="81">
        <f t="shared" si="21"/>
        <v>318.3</v>
      </c>
      <c r="R22" s="81">
        <f t="shared" si="21"/>
        <v>351</v>
      </c>
      <c r="S22" s="81">
        <f t="shared" si="21"/>
        <v>347.4</v>
      </c>
      <c r="T22" s="81">
        <f t="shared" si="21"/>
        <v>327.9</v>
      </c>
      <c r="U22" s="81">
        <f t="shared" si="21"/>
        <v>292.7</v>
      </c>
      <c r="V22" s="81">
        <f t="shared" si="21"/>
        <v>285.60000000000002</v>
      </c>
      <c r="W22" s="81">
        <f t="shared" ref="W22:X22" si="22">ROUND((W12/15)+(W17/450),1)</f>
        <v>262.60000000000002</v>
      </c>
      <c r="X22" s="81">
        <f t="shared" si="22"/>
        <v>224.3</v>
      </c>
      <c r="Y22" s="81">
        <f t="shared" ref="Y22" si="23">ROUND((Y12/15)+(Y17/450),1)</f>
        <v>231.8</v>
      </c>
      <c r="Z22" s="81">
        <f t="shared" si="21"/>
        <v>822.2</v>
      </c>
      <c r="AA22" s="81">
        <f t="shared" si="21"/>
        <v>884.2</v>
      </c>
      <c r="AB22" s="81">
        <f t="shared" si="21"/>
        <v>642.6</v>
      </c>
      <c r="AC22" s="81">
        <f t="shared" si="21"/>
        <v>650.70000000000005</v>
      </c>
      <c r="AD22" s="81">
        <f t="shared" si="21"/>
        <v>527.5</v>
      </c>
      <c r="AE22" s="81">
        <f t="shared" si="21"/>
        <v>553.6</v>
      </c>
      <c r="AF22" s="81">
        <f t="shared" si="21"/>
        <v>497.4</v>
      </c>
      <c r="AG22" s="81">
        <f t="shared" si="21"/>
        <v>512.4</v>
      </c>
      <c r="AH22" s="81">
        <f t="shared" si="21"/>
        <v>572.1</v>
      </c>
      <c r="AI22" s="81">
        <f t="shared" si="21"/>
        <v>407.4</v>
      </c>
      <c r="AJ22" s="81">
        <f t="shared" si="21"/>
        <v>462.5</v>
      </c>
      <c r="AK22" s="81">
        <f t="shared" si="21"/>
        <v>29.3</v>
      </c>
      <c r="AL22" s="81">
        <f t="shared" si="21"/>
        <v>19.8</v>
      </c>
      <c r="AM22" s="81">
        <f t="shared" si="21"/>
        <v>24</v>
      </c>
      <c r="AN22" s="81">
        <f t="shared" si="21"/>
        <v>32.700000000000003</v>
      </c>
      <c r="AO22" s="81">
        <f t="shared" si="21"/>
        <v>16.600000000000001</v>
      </c>
      <c r="AP22" s="81">
        <f t="shared" si="21"/>
        <v>21.3</v>
      </c>
      <c r="AQ22" s="81">
        <f t="shared" si="21"/>
        <v>10.9</v>
      </c>
      <c r="AR22" s="81">
        <f t="shared" si="21"/>
        <v>12.8</v>
      </c>
      <c r="AS22" s="81">
        <f t="shared" si="21"/>
        <v>20.5</v>
      </c>
      <c r="AT22" s="81">
        <f t="shared" si="21"/>
        <v>15.9</v>
      </c>
      <c r="AU22" s="81">
        <f t="shared" si="21"/>
        <v>11.9</v>
      </c>
      <c r="AV22" s="81">
        <f t="shared" si="21"/>
        <v>14.4</v>
      </c>
      <c r="AW22" s="81">
        <f t="shared" si="21"/>
        <v>13</v>
      </c>
      <c r="AX22" s="81">
        <f t="shared" si="21"/>
        <v>16.5</v>
      </c>
      <c r="AY22" s="81">
        <f t="shared" si="21"/>
        <v>18.8</v>
      </c>
      <c r="AZ22" s="81">
        <f t="shared" si="21"/>
        <v>10.5</v>
      </c>
      <c r="BA22" s="81">
        <f t="shared" si="21"/>
        <v>9.4</v>
      </c>
      <c r="BB22" s="81">
        <f t="shared" si="21"/>
        <v>7</v>
      </c>
      <c r="BC22" s="81">
        <f t="shared" si="21"/>
        <v>11.6</v>
      </c>
      <c r="BD22" s="81">
        <f t="shared" si="21"/>
        <v>9.6999999999999993</v>
      </c>
      <c r="BE22" s="81">
        <f t="shared" si="21"/>
        <v>7.4</v>
      </c>
      <c r="BF22" s="81">
        <f t="shared" si="21"/>
        <v>7.9</v>
      </c>
      <c r="BG22" s="81">
        <f t="shared" si="21"/>
        <v>32.299999999999997</v>
      </c>
      <c r="BH22" s="81">
        <f t="shared" si="21"/>
        <v>24.3</v>
      </c>
      <c r="BI22" s="81">
        <f t="shared" si="21"/>
        <v>33.1</v>
      </c>
      <c r="BJ22" s="81">
        <f t="shared" si="21"/>
        <v>45.8</v>
      </c>
      <c r="BK22" s="81">
        <f t="shared" si="21"/>
        <v>31.8</v>
      </c>
      <c r="BL22" s="81">
        <f t="shared" si="21"/>
        <v>23.6</v>
      </c>
      <c r="BM22" s="81">
        <f t="shared" si="21"/>
        <v>16.100000000000001</v>
      </c>
      <c r="BN22" s="81">
        <f t="shared" si="21"/>
        <v>14.2</v>
      </c>
      <c r="BO22" s="81">
        <f t="shared" si="21"/>
        <v>15.8</v>
      </c>
      <c r="BP22" s="81">
        <f t="shared" si="21"/>
        <v>15.1</v>
      </c>
      <c r="BQ22" s="81">
        <f t="shared" si="21"/>
        <v>14.9</v>
      </c>
      <c r="BR22" s="81">
        <f t="shared" si="21"/>
        <v>6.1</v>
      </c>
      <c r="BS22" s="81">
        <f t="shared" si="21"/>
        <v>16.7</v>
      </c>
      <c r="BT22" s="81">
        <f t="shared" si="21"/>
        <v>20.6</v>
      </c>
      <c r="BU22" s="81">
        <f t="shared" si="21"/>
        <v>18.5</v>
      </c>
      <c r="BV22" s="81">
        <f t="shared" si="21"/>
        <v>9.4</v>
      </c>
      <c r="BW22" s="81">
        <f t="shared" si="21"/>
        <v>14.7</v>
      </c>
      <c r="BX22" s="81">
        <f t="shared" si="21"/>
        <v>12.7</v>
      </c>
      <c r="BY22" s="81">
        <f t="shared" si="21"/>
        <v>12.9</v>
      </c>
      <c r="BZ22" s="81">
        <f t="shared" ref="BZ22:CB24" si="24">ROUND((BZ12/15)+(BZ17/450),1)</f>
        <v>9.6</v>
      </c>
      <c r="CA22" s="81">
        <f t="shared" si="24"/>
        <v>14.1</v>
      </c>
      <c r="CB22" s="81">
        <f t="shared" si="24"/>
        <v>10.9</v>
      </c>
      <c r="CC22" s="84"/>
    </row>
    <row r="23" spans="2:82" x14ac:dyDescent="0.25">
      <c r="B23" s="124"/>
      <c r="C23" s="83" t="s">
        <v>6</v>
      </c>
      <c r="D23" s="83">
        <f t="shared" si="20"/>
        <v>197.09999999999997</v>
      </c>
      <c r="E23" s="83">
        <f t="shared" si="20"/>
        <v>101.9</v>
      </c>
      <c r="F23" s="83">
        <f t="shared" si="20"/>
        <v>74.7</v>
      </c>
      <c r="G23" s="83">
        <f t="shared" si="20"/>
        <v>114.1</v>
      </c>
      <c r="H23" s="83">
        <f t="shared" si="20"/>
        <v>213.29999999999998</v>
      </c>
      <c r="I23" s="83">
        <f t="shared" si="20"/>
        <v>297.09999999999997</v>
      </c>
      <c r="J23" s="83">
        <f t="shared" si="20"/>
        <v>310.79999999999995</v>
      </c>
      <c r="K23" s="83">
        <f t="shared" si="20"/>
        <v>282.79999999999995</v>
      </c>
      <c r="L23" s="83">
        <f t="shared" si="20"/>
        <v>312.5</v>
      </c>
      <c r="M23" s="83">
        <f t="shared" si="20"/>
        <v>304.5</v>
      </c>
      <c r="N23" s="83">
        <f t="shared" si="20"/>
        <v>265</v>
      </c>
      <c r="O23" s="81">
        <f t="shared" si="21"/>
        <v>19.899999999999999</v>
      </c>
      <c r="P23" s="81">
        <f t="shared" si="21"/>
        <v>16.100000000000001</v>
      </c>
      <c r="Q23" s="81">
        <f t="shared" si="21"/>
        <v>12.7</v>
      </c>
      <c r="R23" s="81">
        <f t="shared" si="21"/>
        <v>31.7</v>
      </c>
      <c r="S23" s="81">
        <f t="shared" si="21"/>
        <v>29.3</v>
      </c>
      <c r="T23" s="81">
        <f t="shared" si="21"/>
        <v>28.9</v>
      </c>
      <c r="U23" s="81">
        <f t="shared" si="21"/>
        <v>44.6</v>
      </c>
      <c r="V23" s="81">
        <f t="shared" si="21"/>
        <v>33.799999999999997</v>
      </c>
      <c r="W23" s="81">
        <f t="shared" ref="W23:X23" si="25">ROUND((W13/15)+(W18/450),1)</f>
        <v>21.7</v>
      </c>
      <c r="X23" s="81">
        <f t="shared" si="25"/>
        <v>31.5</v>
      </c>
      <c r="Y23" s="81">
        <f t="shared" ref="Y23" si="26">ROUND((Y13/15)+(Y18/450),1)</f>
        <v>26.6</v>
      </c>
      <c r="Z23" s="81">
        <f t="shared" si="21"/>
        <v>99.8</v>
      </c>
      <c r="AA23" s="81">
        <f t="shared" si="21"/>
        <v>44</v>
      </c>
      <c r="AB23" s="81">
        <f t="shared" si="21"/>
        <v>26.7</v>
      </c>
      <c r="AC23" s="81">
        <f t="shared" si="21"/>
        <v>36.9</v>
      </c>
      <c r="AD23" s="81">
        <f t="shared" si="21"/>
        <v>98.6</v>
      </c>
      <c r="AE23" s="81">
        <f t="shared" si="21"/>
        <v>152.69999999999999</v>
      </c>
      <c r="AF23" s="81">
        <f t="shared" si="21"/>
        <v>141.80000000000001</v>
      </c>
      <c r="AG23" s="81">
        <f t="shared" si="21"/>
        <v>110.6</v>
      </c>
      <c r="AH23" s="81">
        <f t="shared" si="21"/>
        <v>132</v>
      </c>
      <c r="AI23" s="81">
        <f t="shared" si="21"/>
        <v>145.4</v>
      </c>
      <c r="AJ23" s="81">
        <f t="shared" si="21"/>
        <v>123.5</v>
      </c>
      <c r="AK23" s="81">
        <f t="shared" si="21"/>
        <v>11.7</v>
      </c>
      <c r="AL23" s="81">
        <f t="shared" si="21"/>
        <v>20.9</v>
      </c>
      <c r="AM23" s="81">
        <f t="shared" si="21"/>
        <v>10.9</v>
      </c>
      <c r="AN23" s="81">
        <f t="shared" si="21"/>
        <v>13.2</v>
      </c>
      <c r="AO23" s="81">
        <f t="shared" si="21"/>
        <v>32.799999999999997</v>
      </c>
      <c r="AP23" s="81">
        <f t="shared" si="21"/>
        <v>34.6</v>
      </c>
      <c r="AQ23" s="81">
        <f t="shared" si="21"/>
        <v>35.799999999999997</v>
      </c>
      <c r="AR23" s="81">
        <f t="shared" si="21"/>
        <v>44.4</v>
      </c>
      <c r="AS23" s="81">
        <f t="shared" si="21"/>
        <v>55.9</v>
      </c>
      <c r="AT23" s="81">
        <f t="shared" si="21"/>
        <v>29.5</v>
      </c>
      <c r="AU23" s="81">
        <f t="shared" si="21"/>
        <v>28.7</v>
      </c>
      <c r="AV23" s="81">
        <f t="shared" si="21"/>
        <v>19.5</v>
      </c>
      <c r="AW23" s="81">
        <f t="shared" si="21"/>
        <v>5.5</v>
      </c>
      <c r="AX23" s="81">
        <f t="shared" si="21"/>
        <v>7.2</v>
      </c>
      <c r="AY23" s="81">
        <f t="shared" si="21"/>
        <v>6.8</v>
      </c>
      <c r="AZ23" s="81">
        <f t="shared" si="21"/>
        <v>13.3</v>
      </c>
      <c r="BA23" s="81">
        <f t="shared" si="21"/>
        <v>17.2</v>
      </c>
      <c r="BB23" s="81">
        <f t="shared" si="21"/>
        <v>28</v>
      </c>
      <c r="BC23" s="81">
        <f t="shared" si="21"/>
        <v>22.9</v>
      </c>
      <c r="BD23" s="81">
        <f t="shared" si="21"/>
        <v>24</v>
      </c>
      <c r="BE23" s="81">
        <f t="shared" si="21"/>
        <v>28.2</v>
      </c>
      <c r="BF23" s="81">
        <f t="shared" si="21"/>
        <v>32.9</v>
      </c>
      <c r="BG23" s="81">
        <f t="shared" si="21"/>
        <v>23.2</v>
      </c>
      <c r="BH23" s="81">
        <f t="shared" si="21"/>
        <v>11.9</v>
      </c>
      <c r="BI23" s="81">
        <f t="shared" si="21"/>
        <v>13</v>
      </c>
      <c r="BJ23" s="81">
        <f t="shared" si="21"/>
        <v>20.2</v>
      </c>
      <c r="BK23" s="81">
        <f t="shared" si="21"/>
        <v>19.2</v>
      </c>
      <c r="BL23" s="81">
        <f t="shared" si="21"/>
        <v>29.7</v>
      </c>
      <c r="BM23" s="81">
        <f t="shared" si="21"/>
        <v>18.2</v>
      </c>
      <c r="BN23" s="81">
        <f t="shared" si="21"/>
        <v>27.7</v>
      </c>
      <c r="BO23" s="81">
        <f t="shared" si="21"/>
        <v>33.299999999999997</v>
      </c>
      <c r="BP23" s="81">
        <f t="shared" si="21"/>
        <v>34.700000000000003</v>
      </c>
      <c r="BQ23" s="81">
        <f t="shared" si="21"/>
        <v>21.3</v>
      </c>
      <c r="BR23" s="81">
        <f t="shared" si="21"/>
        <v>23</v>
      </c>
      <c r="BS23" s="81">
        <f t="shared" si="21"/>
        <v>3.5</v>
      </c>
      <c r="BT23" s="81">
        <f t="shared" si="21"/>
        <v>4.2</v>
      </c>
      <c r="BU23" s="81">
        <f t="shared" si="21"/>
        <v>5.3</v>
      </c>
      <c r="BV23" s="81">
        <f t="shared" si="21"/>
        <v>20.100000000000001</v>
      </c>
      <c r="BW23" s="81">
        <f t="shared" si="21"/>
        <v>34</v>
      </c>
      <c r="BX23" s="81">
        <f t="shared" si="21"/>
        <v>42.4</v>
      </c>
      <c r="BY23" s="81">
        <f t="shared" si="21"/>
        <v>43.4</v>
      </c>
      <c r="BZ23" s="81">
        <f t="shared" si="24"/>
        <v>45.6</v>
      </c>
      <c r="CA23" s="81">
        <f t="shared" si="24"/>
        <v>35.200000000000003</v>
      </c>
      <c r="CB23" s="81">
        <f t="shared" si="24"/>
        <v>32</v>
      </c>
      <c r="CC23" s="84"/>
    </row>
    <row r="24" spans="2:82" x14ac:dyDescent="0.25">
      <c r="B24" s="124"/>
      <c r="C24" s="83" t="s">
        <v>7</v>
      </c>
      <c r="D24" s="83">
        <f t="shared" si="20"/>
        <v>266.59999999999997</v>
      </c>
      <c r="E24" s="83">
        <f t="shared" si="20"/>
        <v>271.90000000000003</v>
      </c>
      <c r="F24" s="83">
        <f t="shared" si="20"/>
        <v>238.7</v>
      </c>
      <c r="G24" s="83">
        <f t="shared" si="20"/>
        <v>219.9</v>
      </c>
      <c r="H24" s="83">
        <f t="shared" si="20"/>
        <v>205.79999999999998</v>
      </c>
      <c r="I24" s="83">
        <f t="shared" si="20"/>
        <v>205.39999999999998</v>
      </c>
      <c r="J24" s="83">
        <f t="shared" si="20"/>
        <v>176</v>
      </c>
      <c r="K24" s="83">
        <f t="shared" si="20"/>
        <v>273.10000000000002</v>
      </c>
      <c r="L24" s="83">
        <f t="shared" si="20"/>
        <v>268.29999999999995</v>
      </c>
      <c r="M24" s="83">
        <f t="shared" si="20"/>
        <v>300.70000000000005</v>
      </c>
      <c r="N24" s="83">
        <f t="shared" si="20"/>
        <v>326.5</v>
      </c>
      <c r="O24" s="81">
        <f t="shared" si="21"/>
        <v>81.900000000000006</v>
      </c>
      <c r="P24" s="81">
        <f t="shared" si="21"/>
        <v>84.3</v>
      </c>
      <c r="Q24" s="81">
        <f t="shared" si="21"/>
        <v>77.8</v>
      </c>
      <c r="R24" s="81">
        <f t="shared" si="21"/>
        <v>51.9</v>
      </c>
      <c r="S24" s="81">
        <f t="shared" si="21"/>
        <v>69.900000000000006</v>
      </c>
      <c r="T24" s="81">
        <f t="shared" si="21"/>
        <v>77.7</v>
      </c>
      <c r="U24" s="81">
        <f t="shared" si="21"/>
        <v>60.9</v>
      </c>
      <c r="V24" s="81">
        <f t="shared" si="21"/>
        <v>116.3</v>
      </c>
      <c r="W24" s="81">
        <f t="shared" ref="W24:X24" si="27">ROUND((W14/15)+(W19/450),1)</f>
        <v>88</v>
      </c>
      <c r="X24" s="81">
        <f t="shared" si="27"/>
        <v>98.1</v>
      </c>
      <c r="Y24" s="81">
        <f t="shared" ref="Y24" si="28">ROUND((Y14/15)+(Y19/450),1)</f>
        <v>110.2</v>
      </c>
      <c r="Z24" s="81">
        <f t="shared" si="21"/>
        <v>183.5</v>
      </c>
      <c r="AA24" s="81">
        <f t="shared" si="21"/>
        <v>179.7</v>
      </c>
      <c r="AB24" s="81">
        <f t="shared" si="21"/>
        <v>146.9</v>
      </c>
      <c r="AC24" s="81">
        <f t="shared" si="21"/>
        <v>153</v>
      </c>
      <c r="AD24" s="81">
        <f t="shared" si="21"/>
        <v>122</v>
      </c>
      <c r="AE24" s="81">
        <f t="shared" si="21"/>
        <v>106.7</v>
      </c>
      <c r="AF24" s="81">
        <f t="shared" si="21"/>
        <v>94.2</v>
      </c>
      <c r="AG24" s="81">
        <f t="shared" si="21"/>
        <v>133.19999999999999</v>
      </c>
      <c r="AH24" s="81">
        <f t="shared" si="21"/>
        <v>151.69999999999999</v>
      </c>
      <c r="AI24" s="81">
        <f t="shared" si="21"/>
        <v>164.3</v>
      </c>
      <c r="AJ24" s="81">
        <f t="shared" si="21"/>
        <v>171.4</v>
      </c>
      <c r="AK24" s="81">
        <f t="shared" si="21"/>
        <v>0</v>
      </c>
      <c r="AL24" s="81">
        <f t="shared" si="21"/>
        <v>0</v>
      </c>
      <c r="AM24" s="81">
        <f t="shared" si="21"/>
        <v>0</v>
      </c>
      <c r="AN24" s="81">
        <f t="shared" si="21"/>
        <v>0</v>
      </c>
      <c r="AO24" s="81">
        <f t="shared" si="21"/>
        <v>0</v>
      </c>
      <c r="AP24" s="81">
        <f t="shared" si="21"/>
        <v>0</v>
      </c>
      <c r="AQ24" s="81">
        <f t="shared" si="21"/>
        <v>0</v>
      </c>
      <c r="AR24" s="81">
        <f t="shared" si="21"/>
        <v>0</v>
      </c>
      <c r="AS24" s="81">
        <f t="shared" si="21"/>
        <v>0</v>
      </c>
      <c r="AT24" s="81">
        <f t="shared" si="21"/>
        <v>3.1</v>
      </c>
      <c r="AU24" s="81">
        <f t="shared" si="21"/>
        <v>0.3</v>
      </c>
      <c r="AV24" s="81">
        <f t="shared" si="21"/>
        <v>0</v>
      </c>
      <c r="AW24" s="81">
        <f t="shared" si="21"/>
        <v>0</v>
      </c>
      <c r="AX24" s="81">
        <f t="shared" si="21"/>
        <v>4.4000000000000004</v>
      </c>
      <c r="AY24" s="81">
        <f t="shared" si="21"/>
        <v>4</v>
      </c>
      <c r="AZ24" s="81">
        <f t="shared" si="21"/>
        <v>3.2</v>
      </c>
      <c r="BA24" s="81">
        <f t="shared" si="21"/>
        <v>5.2</v>
      </c>
      <c r="BB24" s="81">
        <f t="shared" si="21"/>
        <v>6.8</v>
      </c>
      <c r="BC24" s="81">
        <f t="shared" si="21"/>
        <v>8</v>
      </c>
      <c r="BD24" s="81">
        <f t="shared" si="21"/>
        <v>8.6999999999999993</v>
      </c>
      <c r="BE24" s="81">
        <f t="shared" si="21"/>
        <v>9.8000000000000007</v>
      </c>
      <c r="BF24" s="81">
        <f t="shared" si="21"/>
        <v>18.5</v>
      </c>
      <c r="BG24" s="81">
        <f t="shared" si="21"/>
        <v>0</v>
      </c>
      <c r="BH24" s="81">
        <f t="shared" si="21"/>
        <v>2.1</v>
      </c>
      <c r="BI24" s="81">
        <f t="shared" si="21"/>
        <v>4</v>
      </c>
      <c r="BJ24" s="81">
        <f t="shared" si="21"/>
        <v>3.2</v>
      </c>
      <c r="BK24" s="81">
        <f t="shared" si="21"/>
        <v>0</v>
      </c>
      <c r="BL24" s="81">
        <f t="shared" si="21"/>
        <v>5.2</v>
      </c>
      <c r="BM24" s="81">
        <f t="shared" si="21"/>
        <v>1.1000000000000001</v>
      </c>
      <c r="BN24" s="81">
        <f t="shared" si="21"/>
        <v>3</v>
      </c>
      <c r="BO24" s="81">
        <f t="shared" si="21"/>
        <v>7.7</v>
      </c>
      <c r="BP24" s="81">
        <f t="shared" si="21"/>
        <v>10.8</v>
      </c>
      <c r="BQ24" s="81">
        <f t="shared" si="21"/>
        <v>10.199999999999999</v>
      </c>
      <c r="BR24" s="81">
        <f t="shared" si="21"/>
        <v>1.2</v>
      </c>
      <c r="BS24" s="81">
        <f t="shared" si="21"/>
        <v>5.8</v>
      </c>
      <c r="BT24" s="81">
        <f t="shared" si="21"/>
        <v>5.6</v>
      </c>
      <c r="BU24" s="81">
        <f t="shared" si="21"/>
        <v>7.8</v>
      </c>
      <c r="BV24" s="81">
        <f t="shared" si="21"/>
        <v>10.7</v>
      </c>
      <c r="BW24" s="81">
        <f t="shared" si="21"/>
        <v>10.6</v>
      </c>
      <c r="BX24" s="81">
        <f t="shared" si="21"/>
        <v>13</v>
      </c>
      <c r="BY24" s="81">
        <f t="shared" si="21"/>
        <v>12.6</v>
      </c>
      <c r="BZ24" s="81">
        <f t="shared" si="24"/>
        <v>12.2</v>
      </c>
      <c r="CA24" s="81">
        <f t="shared" si="24"/>
        <v>14.6</v>
      </c>
      <c r="CB24" s="81">
        <f t="shared" si="24"/>
        <v>15.9</v>
      </c>
      <c r="CC24" s="84"/>
    </row>
    <row r="25" spans="2:82" x14ac:dyDescent="0.25">
      <c r="B25" s="124"/>
      <c r="C25" s="79" t="s">
        <v>8</v>
      </c>
      <c r="D25" s="83">
        <f t="shared" ref="D25:N25" si="29">SUMIF($Q$6:$EI$6,D$6,$Q25:$EI25)</f>
        <v>1266.2</v>
      </c>
      <c r="E25" s="83">
        <f t="shared" si="29"/>
        <v>1231.4000000000001</v>
      </c>
      <c r="F25" s="83">
        <f t="shared" si="29"/>
        <v>1368.5</v>
      </c>
      <c r="G25" s="83">
        <f t="shared" si="29"/>
        <v>1451.5</v>
      </c>
      <c r="H25" s="83">
        <f t="shared" si="29"/>
        <v>1362.3000000000002</v>
      </c>
      <c r="I25" s="83">
        <f t="shared" si="29"/>
        <v>1453</v>
      </c>
      <c r="J25" s="83">
        <f t="shared" si="29"/>
        <v>1323.6000000000001</v>
      </c>
      <c r="K25" s="83">
        <f t="shared" si="29"/>
        <v>1405.4000000000003</v>
      </c>
      <c r="L25" s="83">
        <f t="shared" si="29"/>
        <v>1471.1000000000001</v>
      </c>
      <c r="M25" s="83">
        <f t="shared" si="29"/>
        <v>1289.4000000000001</v>
      </c>
      <c r="N25" s="83">
        <f t="shared" si="29"/>
        <v>1331.4</v>
      </c>
      <c r="O25" s="81">
        <f t="shared" ref="O25:CA25" si="30">SUM(O22:O24)</f>
        <v>443.1</v>
      </c>
      <c r="P25" s="81">
        <f t="shared" si="30"/>
        <v>419.90000000000003</v>
      </c>
      <c r="Q25" s="81">
        <f t="shared" si="30"/>
        <v>408.8</v>
      </c>
      <c r="R25" s="81">
        <f t="shared" si="30"/>
        <v>434.59999999999997</v>
      </c>
      <c r="S25" s="81">
        <f t="shared" si="30"/>
        <v>446.6</v>
      </c>
      <c r="T25" s="81">
        <f t="shared" si="30"/>
        <v>434.49999999999994</v>
      </c>
      <c r="U25" s="81">
        <f t="shared" si="30"/>
        <v>398.2</v>
      </c>
      <c r="V25" s="81">
        <f t="shared" si="30"/>
        <v>435.70000000000005</v>
      </c>
      <c r="W25" s="81">
        <f t="shared" ref="W25:X25" si="31">SUM(W22:W24)</f>
        <v>372.3</v>
      </c>
      <c r="X25" s="81">
        <f t="shared" si="31"/>
        <v>353.9</v>
      </c>
      <c r="Y25" s="81">
        <f t="shared" ref="Y25" si="32">SUM(Y22:Y24)</f>
        <v>368.6</v>
      </c>
      <c r="Z25" s="81">
        <f t="shared" si="30"/>
        <v>1105.5</v>
      </c>
      <c r="AA25" s="81">
        <f t="shared" si="30"/>
        <v>1107.9000000000001</v>
      </c>
      <c r="AB25" s="81">
        <f t="shared" si="30"/>
        <v>816.2</v>
      </c>
      <c r="AC25" s="81">
        <f t="shared" si="30"/>
        <v>840.6</v>
      </c>
      <c r="AD25" s="81">
        <f t="shared" si="30"/>
        <v>748.1</v>
      </c>
      <c r="AE25" s="81">
        <f t="shared" si="30"/>
        <v>813</v>
      </c>
      <c r="AF25" s="81">
        <f t="shared" si="30"/>
        <v>733.40000000000009</v>
      </c>
      <c r="AG25" s="81">
        <f t="shared" si="30"/>
        <v>756.2</v>
      </c>
      <c r="AH25" s="81">
        <f t="shared" si="30"/>
        <v>855.8</v>
      </c>
      <c r="AI25" s="81">
        <f t="shared" si="30"/>
        <v>717.09999999999991</v>
      </c>
      <c r="AJ25" s="81">
        <f t="shared" si="30"/>
        <v>757.4</v>
      </c>
      <c r="AK25" s="81">
        <f t="shared" si="30"/>
        <v>41</v>
      </c>
      <c r="AL25" s="81">
        <f t="shared" si="30"/>
        <v>40.700000000000003</v>
      </c>
      <c r="AM25" s="81">
        <f t="shared" si="30"/>
        <v>34.9</v>
      </c>
      <c r="AN25" s="81">
        <f t="shared" si="30"/>
        <v>45.900000000000006</v>
      </c>
      <c r="AO25" s="81">
        <f t="shared" si="30"/>
        <v>49.4</v>
      </c>
      <c r="AP25" s="81">
        <f t="shared" si="30"/>
        <v>55.900000000000006</v>
      </c>
      <c r="AQ25" s="81">
        <f t="shared" si="30"/>
        <v>46.699999999999996</v>
      </c>
      <c r="AR25" s="81">
        <f t="shared" si="30"/>
        <v>57.2</v>
      </c>
      <c r="AS25" s="81">
        <f t="shared" si="30"/>
        <v>76.400000000000006</v>
      </c>
      <c r="AT25" s="81">
        <f t="shared" si="30"/>
        <v>48.5</v>
      </c>
      <c r="AU25" s="81">
        <f t="shared" si="30"/>
        <v>40.9</v>
      </c>
      <c r="AV25" s="81">
        <f t="shared" si="30"/>
        <v>33.9</v>
      </c>
      <c r="AW25" s="81">
        <f t="shared" si="30"/>
        <v>18.5</v>
      </c>
      <c r="AX25" s="81">
        <f t="shared" si="30"/>
        <v>28.1</v>
      </c>
      <c r="AY25" s="81">
        <f t="shared" si="30"/>
        <v>29.6</v>
      </c>
      <c r="AZ25" s="81">
        <f t="shared" si="30"/>
        <v>27</v>
      </c>
      <c r="BA25" s="81">
        <f t="shared" si="30"/>
        <v>31.8</v>
      </c>
      <c r="BB25" s="81">
        <f t="shared" si="30"/>
        <v>41.8</v>
      </c>
      <c r="BC25" s="81">
        <f t="shared" si="30"/>
        <v>42.5</v>
      </c>
      <c r="BD25" s="81">
        <f t="shared" si="30"/>
        <v>42.400000000000006</v>
      </c>
      <c r="BE25" s="81">
        <f t="shared" si="30"/>
        <v>45.400000000000006</v>
      </c>
      <c r="BF25" s="81">
        <f t="shared" si="30"/>
        <v>59.3</v>
      </c>
      <c r="BG25" s="81">
        <f t="shared" si="30"/>
        <v>55.5</v>
      </c>
      <c r="BH25" s="81">
        <f t="shared" si="30"/>
        <v>38.300000000000004</v>
      </c>
      <c r="BI25" s="81">
        <f t="shared" si="30"/>
        <v>50.1</v>
      </c>
      <c r="BJ25" s="81">
        <f t="shared" si="30"/>
        <v>69.2</v>
      </c>
      <c r="BK25" s="81">
        <f t="shared" si="30"/>
        <v>51</v>
      </c>
      <c r="BL25" s="81">
        <f t="shared" si="30"/>
        <v>58.5</v>
      </c>
      <c r="BM25" s="81">
        <f t="shared" si="30"/>
        <v>35.4</v>
      </c>
      <c r="BN25" s="81">
        <f t="shared" si="30"/>
        <v>44.9</v>
      </c>
      <c r="BO25" s="81">
        <f t="shared" si="30"/>
        <v>56.8</v>
      </c>
      <c r="BP25" s="81">
        <f t="shared" si="30"/>
        <v>60.600000000000009</v>
      </c>
      <c r="BQ25" s="81">
        <f t="shared" si="30"/>
        <v>46.400000000000006</v>
      </c>
      <c r="BR25" s="81">
        <f t="shared" si="30"/>
        <v>30.3</v>
      </c>
      <c r="BS25" s="81">
        <f t="shared" si="30"/>
        <v>26</v>
      </c>
      <c r="BT25" s="81">
        <f t="shared" si="30"/>
        <v>30.4</v>
      </c>
      <c r="BU25" s="81">
        <f t="shared" si="30"/>
        <v>31.6</v>
      </c>
      <c r="BV25" s="81">
        <f t="shared" si="30"/>
        <v>40.200000000000003</v>
      </c>
      <c r="BW25" s="81">
        <f t="shared" si="30"/>
        <v>59.300000000000004</v>
      </c>
      <c r="BX25" s="81">
        <f t="shared" si="30"/>
        <v>68.099999999999994</v>
      </c>
      <c r="BY25" s="81">
        <f t="shared" si="30"/>
        <v>68.899999999999991</v>
      </c>
      <c r="BZ25" s="81">
        <f t="shared" si="30"/>
        <v>67.400000000000006</v>
      </c>
      <c r="CA25" s="81">
        <f t="shared" si="30"/>
        <v>63.900000000000006</v>
      </c>
      <c r="CB25" s="81">
        <f t="shared" ref="CB25" si="33">SUM(CB22:CB24)</f>
        <v>58.8</v>
      </c>
      <c r="CC25" s="84"/>
    </row>
    <row r="27" spans="2:82" ht="54.75" customHeight="1" x14ac:dyDescent="0.25">
      <c r="B27" s="125" t="s">
        <v>89</v>
      </c>
      <c r="C27" s="85" t="s">
        <v>77</v>
      </c>
      <c r="D27" s="83">
        <f t="shared" ref="D27:N29" si="34">SUMIF($O$6:$EI$6,D$6,$O27:$EI27)</f>
        <v>0</v>
      </c>
      <c r="E27" s="83">
        <f t="shared" si="34"/>
        <v>390</v>
      </c>
      <c r="F27" s="83">
        <f t="shared" si="34"/>
        <v>349</v>
      </c>
      <c r="G27" s="83">
        <f t="shared" si="34"/>
        <v>434</v>
      </c>
      <c r="H27" s="83">
        <f t="shared" si="34"/>
        <v>466</v>
      </c>
      <c r="I27" s="83">
        <f t="shared" si="34"/>
        <v>714</v>
      </c>
      <c r="J27" s="83">
        <f t="shared" si="34"/>
        <v>654</v>
      </c>
      <c r="K27" s="83">
        <f t="shared" si="34"/>
        <v>712</v>
      </c>
      <c r="L27" s="83">
        <f t="shared" si="34"/>
        <v>649</v>
      </c>
      <c r="M27" s="83">
        <f t="shared" si="34"/>
        <v>548</v>
      </c>
      <c r="N27" s="83">
        <f t="shared" si="34"/>
        <v>583</v>
      </c>
      <c r="O27" s="86">
        <v>0</v>
      </c>
      <c r="P27" s="86">
        <v>174</v>
      </c>
      <c r="Q27" s="86">
        <v>165</v>
      </c>
      <c r="R27" s="86">
        <v>167</v>
      </c>
      <c r="S27" s="86">
        <v>209</v>
      </c>
      <c r="T27" s="87">
        <v>245</v>
      </c>
      <c r="U27" s="87">
        <v>231</v>
      </c>
      <c r="V27" s="87">
        <v>248</v>
      </c>
      <c r="W27" s="87">
        <v>201</v>
      </c>
      <c r="X27" s="87">
        <v>183</v>
      </c>
      <c r="Y27" s="59">
        <v>187</v>
      </c>
      <c r="Z27" s="86">
        <v>0</v>
      </c>
      <c r="AA27" s="86">
        <v>216</v>
      </c>
      <c r="AB27" s="86">
        <v>182</v>
      </c>
      <c r="AC27" s="86">
        <v>262</v>
      </c>
      <c r="AD27" s="86">
        <v>246</v>
      </c>
      <c r="AE27" s="87">
        <v>448</v>
      </c>
      <c r="AF27" s="87">
        <v>397</v>
      </c>
      <c r="AG27" s="87">
        <v>432</v>
      </c>
      <c r="AH27" s="87">
        <v>407</v>
      </c>
      <c r="AI27" s="87">
        <v>351</v>
      </c>
      <c r="AJ27" s="59">
        <v>381</v>
      </c>
      <c r="AK27" s="86">
        <v>0</v>
      </c>
      <c r="AL27" s="86">
        <v>0</v>
      </c>
      <c r="AM27" s="86">
        <v>0</v>
      </c>
      <c r="AN27" s="86">
        <v>2</v>
      </c>
      <c r="AO27" s="86">
        <v>3</v>
      </c>
      <c r="AP27" s="87">
        <v>3</v>
      </c>
      <c r="AQ27" s="87">
        <v>2</v>
      </c>
      <c r="AR27" s="87">
        <v>4</v>
      </c>
      <c r="AS27" s="87">
        <v>12</v>
      </c>
      <c r="AT27" s="87">
        <v>2</v>
      </c>
      <c r="AU27" s="59">
        <v>2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7">
        <v>2</v>
      </c>
      <c r="BB27" s="87">
        <v>7</v>
      </c>
      <c r="BC27" s="87">
        <v>4</v>
      </c>
      <c r="BD27" s="87">
        <v>6</v>
      </c>
      <c r="BE27" s="87">
        <v>2</v>
      </c>
      <c r="BF27" s="59">
        <v>4</v>
      </c>
      <c r="BG27" s="86">
        <v>0</v>
      </c>
      <c r="BH27" s="86">
        <v>0</v>
      </c>
      <c r="BI27" s="86">
        <v>1</v>
      </c>
      <c r="BJ27" s="86">
        <v>1</v>
      </c>
      <c r="BK27" s="86">
        <v>4</v>
      </c>
      <c r="BL27" s="87">
        <v>7</v>
      </c>
      <c r="BM27" s="87">
        <v>2</v>
      </c>
      <c r="BN27" s="87">
        <v>6</v>
      </c>
      <c r="BO27" s="87">
        <v>5</v>
      </c>
      <c r="BP27" s="87">
        <v>2</v>
      </c>
      <c r="BQ27" s="59">
        <v>2</v>
      </c>
      <c r="BR27" s="86">
        <v>0</v>
      </c>
      <c r="BS27" s="86">
        <v>0</v>
      </c>
      <c r="BT27" s="86">
        <v>1</v>
      </c>
      <c r="BU27" s="86">
        <v>2</v>
      </c>
      <c r="BV27" s="86">
        <v>4</v>
      </c>
      <c r="BW27" s="87">
        <v>9</v>
      </c>
      <c r="BX27" s="87">
        <v>15</v>
      </c>
      <c r="BY27" s="87">
        <v>18</v>
      </c>
      <c r="BZ27" s="87">
        <v>18</v>
      </c>
      <c r="CA27" s="87">
        <v>8</v>
      </c>
      <c r="CB27" s="59">
        <v>7</v>
      </c>
      <c r="CC27" s="88"/>
      <c r="CD27" s="88"/>
    </row>
    <row r="28" spans="2:82" ht="57" x14ac:dyDescent="0.25">
      <c r="B28" s="126"/>
      <c r="C28" s="85" t="s">
        <v>78</v>
      </c>
      <c r="D28" s="83">
        <f t="shared" si="34"/>
        <v>0</v>
      </c>
      <c r="E28" s="83">
        <f t="shared" si="34"/>
        <v>4077</v>
      </c>
      <c r="F28" s="83">
        <f t="shared" si="34"/>
        <v>2799</v>
      </c>
      <c r="G28" s="83">
        <f t="shared" si="34"/>
        <v>2215</v>
      </c>
      <c r="H28" s="83">
        <f t="shared" si="34"/>
        <v>1756</v>
      </c>
      <c r="I28" s="83">
        <f t="shared" si="34"/>
        <v>1930</v>
      </c>
      <c r="J28" s="83">
        <f t="shared" si="34"/>
        <v>1778</v>
      </c>
      <c r="K28" s="83">
        <f t="shared" si="34"/>
        <v>1925</v>
      </c>
      <c r="L28" s="83">
        <f t="shared" si="34"/>
        <v>1997</v>
      </c>
      <c r="M28" s="83">
        <f t="shared" si="34"/>
        <v>2125</v>
      </c>
      <c r="N28" s="83">
        <f t="shared" si="34"/>
        <v>2113</v>
      </c>
      <c r="O28" s="86">
        <v>0</v>
      </c>
      <c r="P28" s="86">
        <v>592</v>
      </c>
      <c r="Q28" s="86">
        <v>567</v>
      </c>
      <c r="R28" s="86">
        <v>493</v>
      </c>
      <c r="S28" s="86">
        <v>373</v>
      </c>
      <c r="T28" s="87">
        <v>429</v>
      </c>
      <c r="U28" s="87">
        <v>384</v>
      </c>
      <c r="V28" s="87">
        <v>477</v>
      </c>
      <c r="W28" s="87">
        <v>436</v>
      </c>
      <c r="X28" s="87">
        <v>522</v>
      </c>
      <c r="Y28" s="59">
        <v>526</v>
      </c>
      <c r="Z28" s="86">
        <v>0</v>
      </c>
      <c r="AA28" s="86">
        <v>3022</v>
      </c>
      <c r="AB28" s="86">
        <v>1689</v>
      </c>
      <c r="AC28" s="86">
        <v>1202</v>
      </c>
      <c r="AD28" s="86">
        <v>955</v>
      </c>
      <c r="AE28" s="87">
        <v>907</v>
      </c>
      <c r="AF28" s="87">
        <v>872</v>
      </c>
      <c r="AG28" s="87">
        <v>846</v>
      </c>
      <c r="AH28" s="87">
        <v>923</v>
      </c>
      <c r="AI28" s="87">
        <v>993</v>
      </c>
      <c r="AJ28" s="59">
        <v>965</v>
      </c>
      <c r="AK28" s="86">
        <v>0</v>
      </c>
      <c r="AL28" s="86">
        <v>151</v>
      </c>
      <c r="AM28" s="86">
        <v>148</v>
      </c>
      <c r="AN28" s="86">
        <v>147</v>
      </c>
      <c r="AO28" s="86">
        <v>138</v>
      </c>
      <c r="AP28" s="87">
        <v>169</v>
      </c>
      <c r="AQ28" s="87">
        <v>136</v>
      </c>
      <c r="AR28" s="87">
        <v>166</v>
      </c>
      <c r="AS28" s="87">
        <v>182</v>
      </c>
      <c r="AT28" s="87">
        <v>130</v>
      </c>
      <c r="AU28" s="59">
        <v>127</v>
      </c>
      <c r="AV28" s="86">
        <v>0</v>
      </c>
      <c r="AW28" s="86">
        <v>73</v>
      </c>
      <c r="AX28" s="86">
        <v>123</v>
      </c>
      <c r="AY28" s="86">
        <v>93</v>
      </c>
      <c r="AZ28" s="86">
        <v>96</v>
      </c>
      <c r="BA28" s="87">
        <v>100</v>
      </c>
      <c r="BB28" s="87">
        <v>102</v>
      </c>
      <c r="BC28" s="87">
        <v>139</v>
      </c>
      <c r="BD28" s="87">
        <v>116</v>
      </c>
      <c r="BE28" s="87">
        <v>146</v>
      </c>
      <c r="BF28" s="59">
        <v>179</v>
      </c>
      <c r="BG28" s="86">
        <v>0</v>
      </c>
      <c r="BH28" s="86">
        <v>136</v>
      </c>
      <c r="BI28" s="86">
        <v>166</v>
      </c>
      <c r="BJ28" s="86">
        <v>188</v>
      </c>
      <c r="BK28" s="86">
        <v>107</v>
      </c>
      <c r="BL28" s="87">
        <v>156</v>
      </c>
      <c r="BM28" s="87">
        <v>119</v>
      </c>
      <c r="BN28" s="87">
        <v>132</v>
      </c>
      <c r="BO28" s="87">
        <v>183</v>
      </c>
      <c r="BP28" s="87">
        <v>181</v>
      </c>
      <c r="BQ28" s="59">
        <v>148</v>
      </c>
      <c r="BR28" s="86">
        <v>0</v>
      </c>
      <c r="BS28" s="86">
        <v>103</v>
      </c>
      <c r="BT28" s="86">
        <v>106</v>
      </c>
      <c r="BU28" s="86">
        <v>92</v>
      </c>
      <c r="BV28" s="86">
        <v>87</v>
      </c>
      <c r="BW28" s="87">
        <v>169</v>
      </c>
      <c r="BX28" s="87">
        <v>165</v>
      </c>
      <c r="BY28" s="87">
        <v>165</v>
      </c>
      <c r="BZ28" s="87">
        <v>157</v>
      </c>
      <c r="CA28" s="87">
        <v>153</v>
      </c>
      <c r="CB28" s="59">
        <v>168</v>
      </c>
      <c r="CC28" s="88"/>
      <c r="CD28" s="88"/>
    </row>
    <row r="29" spans="2:82" ht="28.5" x14ac:dyDescent="0.25">
      <c r="B29" s="126"/>
      <c r="C29" s="85" t="s">
        <v>59</v>
      </c>
      <c r="D29" s="83">
        <f t="shared" si="34"/>
        <v>0</v>
      </c>
      <c r="E29" s="83">
        <f t="shared" si="34"/>
        <v>3796</v>
      </c>
      <c r="F29" s="83">
        <f t="shared" si="34"/>
        <v>2235</v>
      </c>
      <c r="G29" s="83">
        <f t="shared" si="34"/>
        <v>3870</v>
      </c>
      <c r="H29" s="83">
        <f t="shared" si="34"/>
        <v>4425</v>
      </c>
      <c r="I29" s="83">
        <f t="shared" si="34"/>
        <v>3673</v>
      </c>
      <c r="J29" s="83">
        <f t="shared" si="34"/>
        <v>4832</v>
      </c>
      <c r="K29" s="83">
        <f t="shared" si="34"/>
        <v>2511</v>
      </c>
      <c r="L29" s="83">
        <f t="shared" si="34"/>
        <v>5061</v>
      </c>
      <c r="M29" s="83">
        <f t="shared" si="34"/>
        <v>5708</v>
      </c>
      <c r="N29" s="83">
        <f t="shared" si="34"/>
        <v>6170</v>
      </c>
      <c r="O29" s="86">
        <v>0</v>
      </c>
      <c r="P29" s="86">
        <v>236</v>
      </c>
      <c r="Q29" s="86">
        <v>154</v>
      </c>
      <c r="R29" s="86">
        <v>1154</v>
      </c>
      <c r="S29" s="86">
        <v>1189</v>
      </c>
      <c r="T29" s="87">
        <v>858</v>
      </c>
      <c r="U29" s="87">
        <v>1271</v>
      </c>
      <c r="V29" s="87">
        <v>667</v>
      </c>
      <c r="W29" s="87">
        <v>1183</v>
      </c>
      <c r="X29" s="87">
        <v>997</v>
      </c>
      <c r="Y29" s="59">
        <v>939</v>
      </c>
      <c r="Z29" s="86">
        <v>0</v>
      </c>
      <c r="AA29" s="86">
        <v>3502</v>
      </c>
      <c r="AB29" s="86">
        <v>1927</v>
      </c>
      <c r="AC29" s="86">
        <v>1486</v>
      </c>
      <c r="AD29" s="86">
        <v>1966</v>
      </c>
      <c r="AE29" s="87">
        <v>1679</v>
      </c>
      <c r="AF29" s="87">
        <v>2134</v>
      </c>
      <c r="AG29" s="87">
        <v>1073</v>
      </c>
      <c r="AH29" s="87">
        <v>2537</v>
      </c>
      <c r="AI29" s="87">
        <v>2661</v>
      </c>
      <c r="AJ29" s="59">
        <v>3226</v>
      </c>
      <c r="AK29" s="86">
        <v>0</v>
      </c>
      <c r="AL29" s="86">
        <v>35</v>
      </c>
      <c r="AM29" s="86">
        <v>92</v>
      </c>
      <c r="AN29" s="86">
        <v>308</v>
      </c>
      <c r="AO29" s="86">
        <v>362</v>
      </c>
      <c r="AP29" s="87">
        <v>293</v>
      </c>
      <c r="AQ29" s="87">
        <v>374</v>
      </c>
      <c r="AR29" s="87">
        <v>115</v>
      </c>
      <c r="AS29" s="87">
        <v>291</v>
      </c>
      <c r="AT29" s="87">
        <v>634</v>
      </c>
      <c r="AU29" s="59">
        <v>248</v>
      </c>
      <c r="AV29" s="86">
        <v>0</v>
      </c>
      <c r="AW29" s="86">
        <v>16</v>
      </c>
      <c r="AX29" s="86">
        <v>18</v>
      </c>
      <c r="AY29" s="86">
        <v>231</v>
      </c>
      <c r="AZ29" s="86">
        <v>155</v>
      </c>
      <c r="BA29" s="87">
        <v>122</v>
      </c>
      <c r="BB29" s="87">
        <v>253</v>
      </c>
      <c r="BC29" s="87">
        <v>92</v>
      </c>
      <c r="BD29" s="87">
        <v>232</v>
      </c>
      <c r="BE29" s="87">
        <v>211</v>
      </c>
      <c r="BF29" s="59">
        <v>394</v>
      </c>
      <c r="BG29" s="86">
        <v>0</v>
      </c>
      <c r="BH29" s="86">
        <v>0</v>
      </c>
      <c r="BI29" s="86">
        <v>27</v>
      </c>
      <c r="BJ29" s="86">
        <v>618</v>
      </c>
      <c r="BK29" s="86">
        <v>594</v>
      </c>
      <c r="BL29" s="87">
        <v>459</v>
      </c>
      <c r="BM29" s="87">
        <v>373</v>
      </c>
      <c r="BN29" s="87">
        <v>332</v>
      </c>
      <c r="BO29" s="87">
        <v>376</v>
      </c>
      <c r="BP29" s="87">
        <v>743</v>
      </c>
      <c r="BQ29" s="59">
        <v>845</v>
      </c>
      <c r="BR29" s="86">
        <v>0</v>
      </c>
      <c r="BS29" s="86">
        <v>7</v>
      </c>
      <c r="BT29" s="86">
        <v>17</v>
      </c>
      <c r="BU29" s="86">
        <v>73</v>
      </c>
      <c r="BV29" s="86">
        <v>159</v>
      </c>
      <c r="BW29" s="87">
        <v>262</v>
      </c>
      <c r="BX29" s="87">
        <v>427</v>
      </c>
      <c r="BY29" s="87">
        <v>232</v>
      </c>
      <c r="BZ29" s="87">
        <v>442</v>
      </c>
      <c r="CA29" s="87">
        <v>462</v>
      </c>
      <c r="CB29" s="59">
        <v>518</v>
      </c>
      <c r="CC29" s="88"/>
      <c r="CD29" s="88"/>
    </row>
    <row r="30" spans="2:82" ht="19.5" customHeight="1" x14ac:dyDescent="0.25">
      <c r="B30" s="127"/>
      <c r="C30" s="79" t="s">
        <v>8</v>
      </c>
      <c r="D30" s="83">
        <f t="shared" ref="D30:N30" si="35">SUMIF($Q$6:$EI$6,D$6,$Q30:$EI30)</f>
        <v>0</v>
      </c>
      <c r="E30" s="83">
        <f t="shared" si="35"/>
        <v>7261</v>
      </c>
      <c r="F30" s="83">
        <f t="shared" si="35"/>
        <v>5383</v>
      </c>
      <c r="G30" s="83">
        <f t="shared" si="35"/>
        <v>6519</v>
      </c>
      <c r="H30" s="83">
        <f t="shared" si="35"/>
        <v>6647</v>
      </c>
      <c r="I30" s="83">
        <f t="shared" si="35"/>
        <v>6317</v>
      </c>
      <c r="J30" s="83">
        <f t="shared" si="35"/>
        <v>7264</v>
      </c>
      <c r="K30" s="83">
        <f t="shared" si="35"/>
        <v>5148</v>
      </c>
      <c r="L30" s="83">
        <f t="shared" si="35"/>
        <v>7707</v>
      </c>
      <c r="M30" s="83">
        <f t="shared" si="35"/>
        <v>8381</v>
      </c>
      <c r="N30" s="83">
        <f t="shared" si="35"/>
        <v>8866</v>
      </c>
      <c r="O30" s="81">
        <f t="shared" ref="O30:AJ30" si="36">SUM(O27:O29)</f>
        <v>0</v>
      </c>
      <c r="P30" s="81">
        <f t="shared" si="36"/>
        <v>1002</v>
      </c>
      <c r="Q30" s="81">
        <f t="shared" si="36"/>
        <v>886</v>
      </c>
      <c r="R30" s="81">
        <f t="shared" si="36"/>
        <v>1814</v>
      </c>
      <c r="S30" s="81">
        <f t="shared" si="36"/>
        <v>1771</v>
      </c>
      <c r="T30" s="81">
        <f t="shared" si="36"/>
        <v>1532</v>
      </c>
      <c r="U30" s="81">
        <f t="shared" si="36"/>
        <v>1886</v>
      </c>
      <c r="V30" s="81">
        <f t="shared" si="36"/>
        <v>1392</v>
      </c>
      <c r="W30" s="81">
        <f t="shared" ref="W30:X30" si="37">SUM(W27:W29)</f>
        <v>1820</v>
      </c>
      <c r="X30" s="81">
        <f t="shared" si="37"/>
        <v>1702</v>
      </c>
      <c r="Y30" s="81">
        <f t="shared" ref="Y30" si="38">SUM(Y27:Y29)</f>
        <v>1652</v>
      </c>
      <c r="Z30" s="81">
        <f t="shared" si="36"/>
        <v>0</v>
      </c>
      <c r="AA30" s="81">
        <f t="shared" si="36"/>
        <v>6740</v>
      </c>
      <c r="AB30" s="81">
        <f t="shared" si="36"/>
        <v>3798</v>
      </c>
      <c r="AC30" s="81">
        <f t="shared" si="36"/>
        <v>2950</v>
      </c>
      <c r="AD30" s="81">
        <f t="shared" si="36"/>
        <v>3167</v>
      </c>
      <c r="AE30" s="81">
        <f t="shared" si="36"/>
        <v>3034</v>
      </c>
      <c r="AF30" s="81">
        <f t="shared" si="36"/>
        <v>3403</v>
      </c>
      <c r="AG30" s="81">
        <f t="shared" si="36"/>
        <v>2351</v>
      </c>
      <c r="AH30" s="81">
        <f t="shared" si="36"/>
        <v>3867</v>
      </c>
      <c r="AI30" s="81">
        <f t="shared" si="36"/>
        <v>4005</v>
      </c>
      <c r="AJ30" s="81">
        <f t="shared" si="36"/>
        <v>4572</v>
      </c>
      <c r="AK30" s="81">
        <f>SUM(AK27:AK29)</f>
        <v>0</v>
      </c>
      <c r="AL30" s="81">
        <f>SUM(AL27:AL29)</f>
        <v>186</v>
      </c>
      <c r="AM30" s="81">
        <f>SUM(AM27:AM29)</f>
        <v>240</v>
      </c>
      <c r="AN30" s="81">
        <f>SUM(AN27:AN29)</f>
        <v>457</v>
      </c>
      <c r="AO30" s="81">
        <f>SUM(AO27:AO29)</f>
        <v>503</v>
      </c>
      <c r="AP30" s="81">
        <f t="shared" ref="AP30:AU30" si="39">SUM(AP27:AP29)</f>
        <v>465</v>
      </c>
      <c r="AQ30" s="81">
        <f t="shared" si="39"/>
        <v>512</v>
      </c>
      <c r="AR30" s="81">
        <f t="shared" si="39"/>
        <v>285</v>
      </c>
      <c r="AS30" s="81">
        <f t="shared" si="39"/>
        <v>485</v>
      </c>
      <c r="AT30" s="81">
        <f t="shared" si="39"/>
        <v>766</v>
      </c>
      <c r="AU30" s="81">
        <f t="shared" si="39"/>
        <v>377</v>
      </c>
      <c r="AV30" s="81">
        <f>SUM(AV27:AV29)</f>
        <v>0</v>
      </c>
      <c r="AW30" s="81">
        <f>SUM(AW27:AW29)</f>
        <v>89</v>
      </c>
      <c r="AX30" s="81">
        <f>SUM(AX27:AX29)</f>
        <v>141</v>
      </c>
      <c r="AY30" s="81">
        <f>SUM(AY27:AY29)</f>
        <v>324</v>
      </c>
      <c r="AZ30" s="81">
        <f>SUM(AZ27:AZ29)</f>
        <v>251</v>
      </c>
      <c r="BA30" s="81">
        <f t="shared" ref="BA30:BF30" si="40">SUM(BA27:BA29)</f>
        <v>224</v>
      </c>
      <c r="BB30" s="81">
        <f t="shared" si="40"/>
        <v>362</v>
      </c>
      <c r="BC30" s="81">
        <f t="shared" si="40"/>
        <v>235</v>
      </c>
      <c r="BD30" s="81">
        <f t="shared" si="40"/>
        <v>354</v>
      </c>
      <c r="BE30" s="81">
        <f t="shared" si="40"/>
        <v>359</v>
      </c>
      <c r="BF30" s="81">
        <f t="shared" si="40"/>
        <v>577</v>
      </c>
      <c r="BG30" s="81">
        <f>SUM(BG27:BG29)</f>
        <v>0</v>
      </c>
      <c r="BH30" s="81">
        <f>SUM(BH27:BH29)</f>
        <v>136</v>
      </c>
      <c r="BI30" s="81">
        <f>SUM(BI27:BI29)</f>
        <v>194</v>
      </c>
      <c r="BJ30" s="81">
        <f>SUM(BJ27:BJ29)</f>
        <v>807</v>
      </c>
      <c r="BK30" s="81">
        <f>SUM(BK27:BK29)</f>
        <v>705</v>
      </c>
      <c r="BL30" s="81">
        <f t="shared" ref="BL30:BQ30" si="41">SUM(BL27:BL29)</f>
        <v>622</v>
      </c>
      <c r="BM30" s="81">
        <f t="shared" si="41"/>
        <v>494</v>
      </c>
      <c r="BN30" s="81">
        <f t="shared" si="41"/>
        <v>470</v>
      </c>
      <c r="BO30" s="81">
        <f t="shared" si="41"/>
        <v>564</v>
      </c>
      <c r="BP30" s="81">
        <f t="shared" si="41"/>
        <v>926</v>
      </c>
      <c r="BQ30" s="81">
        <f t="shared" si="41"/>
        <v>995</v>
      </c>
      <c r="BR30" s="81">
        <f>SUM(BR27:BR29)</f>
        <v>0</v>
      </c>
      <c r="BS30" s="81">
        <f>SUM(BS27:BS29)</f>
        <v>110</v>
      </c>
      <c r="BT30" s="81">
        <f>SUM(BT27:BT29)</f>
        <v>124</v>
      </c>
      <c r="BU30" s="81">
        <f>SUM(BU27:BU29)</f>
        <v>167</v>
      </c>
      <c r="BV30" s="81">
        <f>SUM(BV27:BV29)</f>
        <v>250</v>
      </c>
      <c r="BW30" s="81">
        <f t="shared" ref="BW30:CB30" si="42">SUM(BW27:BW29)</f>
        <v>440</v>
      </c>
      <c r="BX30" s="81">
        <f t="shared" si="42"/>
        <v>607</v>
      </c>
      <c r="BY30" s="81">
        <f t="shared" si="42"/>
        <v>415</v>
      </c>
      <c r="BZ30" s="81">
        <f t="shared" si="42"/>
        <v>617</v>
      </c>
      <c r="CA30" s="81">
        <f t="shared" si="42"/>
        <v>623</v>
      </c>
      <c r="CB30" s="81">
        <f t="shared" si="42"/>
        <v>693</v>
      </c>
    </row>
    <row r="32" spans="2:82" x14ac:dyDescent="0.25">
      <c r="B32" s="123" t="s">
        <v>126</v>
      </c>
      <c r="C32" s="123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</row>
    <row r="33" spans="2:75" ht="96.75" customHeight="1" x14ac:dyDescent="0.25">
      <c r="B33" s="130"/>
      <c r="C33" s="131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</row>
    <row r="34" spans="2:75" ht="17.25" customHeight="1" x14ac:dyDescent="0.2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V34" s="91"/>
      <c r="AW34" s="91"/>
      <c r="AX34" s="91"/>
      <c r="AY34" s="91"/>
      <c r="AZ34" s="91"/>
      <c r="BA34" s="91"/>
      <c r="BG34" s="91"/>
      <c r="BH34" s="91"/>
      <c r="BI34" s="91"/>
      <c r="BJ34" s="91"/>
      <c r="BK34" s="91"/>
      <c r="BL34" s="91"/>
      <c r="BR34" s="91"/>
      <c r="BS34" s="91"/>
      <c r="BT34" s="91"/>
      <c r="BU34" s="91"/>
      <c r="BV34" s="91"/>
      <c r="BW34" s="91"/>
    </row>
    <row r="35" spans="2:75" x14ac:dyDescent="0.25">
      <c r="B35" s="123" t="s">
        <v>122</v>
      </c>
      <c r="C35" s="123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</row>
    <row r="36" spans="2:75" ht="18.75" customHeight="1" x14ac:dyDescent="0.25">
      <c r="B36" s="128"/>
      <c r="C36" s="12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</row>
    <row r="37" spans="2:75" ht="17.25" customHeight="1" x14ac:dyDescent="0.2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V37" s="91"/>
      <c r="AW37" s="91"/>
      <c r="AX37" s="91"/>
      <c r="AY37" s="91"/>
      <c r="AZ37" s="91"/>
      <c r="BA37" s="91"/>
      <c r="BG37" s="91"/>
      <c r="BH37" s="91"/>
      <c r="BI37" s="91"/>
      <c r="BJ37" s="91"/>
      <c r="BK37" s="91"/>
      <c r="BL37" s="91"/>
      <c r="BR37" s="91"/>
      <c r="BS37" s="91"/>
      <c r="BT37" s="91"/>
      <c r="BU37" s="91"/>
      <c r="BV37" s="91"/>
      <c r="BW37" s="91"/>
    </row>
    <row r="38" spans="2:75" x14ac:dyDescent="0.25">
      <c r="B38" s="123" t="s">
        <v>117</v>
      </c>
      <c r="C38" s="123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</row>
    <row r="39" spans="2:75" ht="19.5" customHeight="1" x14ac:dyDescent="0.25">
      <c r="B39" s="128"/>
      <c r="C39" s="12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</row>
    <row r="40" spans="2:75" ht="17.25" customHeight="1" x14ac:dyDescent="0.2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V40" s="91"/>
      <c r="AW40" s="91"/>
      <c r="AX40" s="91"/>
      <c r="AY40" s="91"/>
      <c r="AZ40" s="91"/>
      <c r="BA40" s="91"/>
      <c r="BG40" s="91"/>
      <c r="BH40" s="91"/>
      <c r="BI40" s="91"/>
      <c r="BJ40" s="91"/>
      <c r="BK40" s="91"/>
      <c r="BL40" s="91"/>
      <c r="BR40" s="91"/>
      <c r="BS40" s="91"/>
      <c r="BT40" s="91"/>
      <c r="BU40" s="91"/>
      <c r="BV40" s="91"/>
      <c r="BW40" s="91"/>
    </row>
    <row r="41" spans="2:75" x14ac:dyDescent="0.25">
      <c r="B41" s="123" t="s">
        <v>114</v>
      </c>
      <c r="C41" s="123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</row>
    <row r="42" spans="2:75" ht="16.5" customHeight="1" x14ac:dyDescent="0.25">
      <c r="B42" s="128"/>
      <c r="C42" s="12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</row>
    <row r="43" spans="2:75" ht="17.25" customHeight="1" x14ac:dyDescent="0.2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V43" s="91"/>
      <c r="AW43" s="91"/>
      <c r="AX43" s="91"/>
      <c r="AY43" s="91"/>
      <c r="AZ43" s="91"/>
      <c r="BA43" s="91"/>
      <c r="BG43" s="91"/>
      <c r="BH43" s="91"/>
      <c r="BI43" s="91"/>
      <c r="BJ43" s="91"/>
      <c r="BK43" s="91"/>
      <c r="BL43" s="91"/>
      <c r="BR43" s="91"/>
      <c r="BS43" s="91"/>
      <c r="BT43" s="91"/>
      <c r="BU43" s="91"/>
      <c r="BV43" s="91"/>
      <c r="BW43" s="91"/>
    </row>
    <row r="44" spans="2:75" x14ac:dyDescent="0.25">
      <c r="B44" s="123" t="s">
        <v>112</v>
      </c>
      <c r="C44" s="123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</row>
    <row r="45" spans="2:75" x14ac:dyDescent="0.25">
      <c r="B45" s="128"/>
      <c r="C45" s="12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</row>
    <row r="46" spans="2:75" ht="17.25" customHeight="1" x14ac:dyDescent="0.2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V46" s="91"/>
      <c r="AW46" s="91"/>
      <c r="AX46" s="91"/>
      <c r="AY46" s="91"/>
      <c r="AZ46" s="91"/>
      <c r="BA46" s="91"/>
      <c r="BG46" s="91"/>
      <c r="BH46" s="91"/>
      <c r="BI46" s="91"/>
      <c r="BJ46" s="91"/>
      <c r="BK46" s="91"/>
      <c r="BL46" s="91"/>
      <c r="BR46" s="91"/>
      <c r="BS46" s="91"/>
      <c r="BT46" s="91"/>
      <c r="BU46" s="91"/>
      <c r="BV46" s="91"/>
      <c r="BW46" s="91"/>
    </row>
    <row r="47" spans="2:75" x14ac:dyDescent="0.25">
      <c r="B47" s="123" t="s">
        <v>67</v>
      </c>
      <c r="C47" s="123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</row>
    <row r="48" spans="2:75" x14ac:dyDescent="0.25">
      <c r="B48" s="128"/>
      <c r="C48" s="12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</row>
    <row r="49" spans="2:75" ht="17.2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V49" s="91"/>
      <c r="AW49" s="91"/>
      <c r="AX49" s="91"/>
      <c r="AY49" s="91"/>
      <c r="AZ49" s="91"/>
      <c r="BA49" s="91"/>
      <c r="BG49" s="91"/>
      <c r="BH49" s="91"/>
      <c r="BI49" s="91"/>
      <c r="BJ49" s="91"/>
      <c r="BK49" s="91"/>
      <c r="BL49" s="91"/>
      <c r="BR49" s="91"/>
      <c r="BS49" s="91"/>
      <c r="BT49" s="91"/>
      <c r="BU49" s="91"/>
      <c r="BV49" s="91"/>
      <c r="BW49" s="91"/>
    </row>
    <row r="50" spans="2:75" x14ac:dyDescent="0.25">
      <c r="B50" s="123" t="s">
        <v>66</v>
      </c>
      <c r="C50" s="123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</row>
    <row r="51" spans="2:75" x14ac:dyDescent="0.25">
      <c r="B51" s="128"/>
      <c r="C51" s="12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</row>
    <row r="53" spans="2:75" x14ac:dyDescent="0.25">
      <c r="B53" s="123" t="s">
        <v>110</v>
      </c>
      <c r="C53" s="123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</row>
    <row r="54" spans="2:75" ht="63" customHeight="1" x14ac:dyDescent="0.25">
      <c r="B54" s="128" t="s">
        <v>111</v>
      </c>
      <c r="C54" s="12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</row>
  </sheetData>
  <sheetProtection formatColumns="0" formatRows="0"/>
  <mergeCells count="30">
    <mergeCell ref="A2:BY2"/>
    <mergeCell ref="A3:BY3"/>
    <mergeCell ref="BR5:CB5"/>
    <mergeCell ref="BG5:BQ5"/>
    <mergeCell ref="AV5:BF5"/>
    <mergeCell ref="AK5:AU5"/>
    <mergeCell ref="Z5:AJ5"/>
    <mergeCell ref="B7:B10"/>
    <mergeCell ref="B12:B15"/>
    <mergeCell ref="B17:B20"/>
    <mergeCell ref="O5:Y5"/>
    <mergeCell ref="D5:N5"/>
    <mergeCell ref="B54:C54"/>
    <mergeCell ref="B42:C42"/>
    <mergeCell ref="B44:C44"/>
    <mergeCell ref="B45:C45"/>
    <mergeCell ref="B47:C47"/>
    <mergeCell ref="B48:C48"/>
    <mergeCell ref="B50:C50"/>
    <mergeCell ref="B51:C51"/>
    <mergeCell ref="B53:C53"/>
    <mergeCell ref="B41:C41"/>
    <mergeCell ref="B22:B25"/>
    <mergeCell ref="B27:B30"/>
    <mergeCell ref="B38:C38"/>
    <mergeCell ref="B39:C39"/>
    <mergeCell ref="B35:C35"/>
    <mergeCell ref="B36:C36"/>
    <mergeCell ref="B32:C32"/>
    <mergeCell ref="B33:C33"/>
  </mergeCells>
  <phoneticPr fontId="20" type="noConversion"/>
  <dataValidations count="1">
    <dataValidation type="decimal" operator="greaterThanOrEqual" allowBlank="1" showInputMessage="1" showErrorMessage="1" errorTitle="data type error" error="value should be a number greater than or equal to 0" sqref="P7:Q9 AA7:AB9 P12:Q14 AA12:AB14" xr:uid="{00000000-0002-0000-0000-000000000000}">
      <formula1>0</formula1>
    </dataValidation>
  </dataValidations>
  <pageMargins left="0.23" right="0.23" top="1.05" bottom="0.25" header="0.43" footer="0.17"/>
  <pageSetup scale="71" fitToWidth="0" orientation="landscape" horizontalDpi="1200" verticalDpi="1200" r:id="rId1"/>
  <headerFooter>
    <oddHeader>&amp;C&amp;"-,Bold"&amp;22Mid-Plains Community College
&amp;A</oddHeader>
  </headerFooter>
  <colBreaks count="1" manualBreakCount="1">
    <brk id="5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49743-C53D-4361-88A6-5D86941C8B63}">
  <dimension ref="A2:AAH102"/>
  <sheetViews>
    <sheetView showGridLines="0" zoomScaleNormal="100" workbookViewId="0">
      <pane xSplit="3" ySplit="7" topLeftCell="AJ8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RowHeight="15" x14ac:dyDescent="0.25"/>
  <cols>
    <col min="1" max="1" width="2.140625" customWidth="1"/>
    <col min="2" max="2" width="6" customWidth="1"/>
    <col min="3" max="3" width="37.42578125" customWidth="1"/>
    <col min="4" max="6" width="14.28515625" hidden="1" customWidth="1"/>
    <col min="7" max="7" width="11.42578125" hidden="1" customWidth="1"/>
    <col min="8" max="10" width="14.28515625" hidden="1" customWidth="1"/>
    <col min="11" max="11" width="11.42578125" hidden="1" customWidth="1"/>
    <col min="12" max="14" width="14.28515625" hidden="1" customWidth="1"/>
    <col min="15" max="15" width="11.42578125" hidden="1" customWidth="1"/>
    <col min="16" max="18" width="14.28515625" hidden="1" customWidth="1"/>
    <col min="19" max="19" width="11.42578125" hidden="1" customWidth="1"/>
    <col min="20" max="22" width="14.28515625" hidden="1" customWidth="1"/>
    <col min="23" max="23" width="11.42578125" hidden="1" customWidth="1"/>
    <col min="24" max="26" width="14.28515625" hidden="1" customWidth="1"/>
    <col min="27" max="27" width="11.42578125" hidden="1" customWidth="1"/>
    <col min="28" max="30" width="14.28515625" hidden="1" customWidth="1"/>
    <col min="31" max="31" width="10.42578125" hidden="1" customWidth="1"/>
    <col min="32" max="34" width="14.28515625" hidden="1" customWidth="1"/>
    <col min="35" max="35" width="10.42578125" hidden="1" customWidth="1"/>
    <col min="36" max="38" width="14.28515625" customWidth="1"/>
    <col min="39" max="39" width="10.42578125" customWidth="1"/>
    <col min="40" max="42" width="14.28515625" customWidth="1"/>
    <col min="43" max="43" width="10.42578125" customWidth="1"/>
    <col min="44" max="46" width="14.28515625" customWidth="1"/>
    <col min="47" max="47" width="10.42578125" customWidth="1"/>
    <col min="48" max="48" width="2.5703125" customWidth="1"/>
    <col min="710" max="710" width="4.5703125" customWidth="1"/>
  </cols>
  <sheetData>
    <row r="2" spans="1:51" ht="23.25" x14ac:dyDescent="0.35">
      <c r="A2" s="137" t="s">
        <v>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50"/>
      <c r="AX2" s="50"/>
      <c r="AY2" s="50"/>
    </row>
    <row r="3" spans="1:51" ht="23.25" x14ac:dyDescent="0.35">
      <c r="A3" s="137" t="str">
        <f ca="1">"Physical Plant - "&amp;MID(CELL("filename",A1),FIND("]",CELL("filename",A1))+1,256)</f>
        <v>Physical Plant - Operation &amp; Maintenance Sum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50"/>
      <c r="AX3" s="50"/>
      <c r="AY3" s="50"/>
    </row>
    <row r="4" spans="1:5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</row>
    <row r="5" spans="1:51" x14ac:dyDescent="0.25">
      <c r="A5" s="9" t="s">
        <v>13</v>
      </c>
      <c r="B5" s="8"/>
      <c r="C5" s="1"/>
      <c r="D5" s="144" t="s">
        <v>80</v>
      </c>
      <c r="E5" s="144"/>
      <c r="F5" s="144"/>
      <c r="G5" s="144"/>
      <c r="H5" s="145" t="s">
        <v>81</v>
      </c>
      <c r="I5" s="145"/>
      <c r="J5" s="145"/>
      <c r="K5" s="145"/>
      <c r="L5" s="146" t="s">
        <v>14</v>
      </c>
      <c r="M5" s="146"/>
      <c r="N5" s="146"/>
      <c r="O5" s="146"/>
      <c r="P5" s="147" t="s">
        <v>15</v>
      </c>
      <c r="Q5" s="148"/>
      <c r="R5" s="148"/>
      <c r="S5" s="148"/>
      <c r="T5" s="149" t="s">
        <v>16</v>
      </c>
      <c r="U5" s="150"/>
      <c r="V5" s="150"/>
      <c r="W5" s="150"/>
      <c r="X5" s="151" t="s">
        <v>57</v>
      </c>
      <c r="Y5" s="152"/>
      <c r="Z5" s="152"/>
      <c r="AA5" s="152"/>
      <c r="AB5" s="153" t="s">
        <v>58</v>
      </c>
      <c r="AC5" s="154"/>
      <c r="AD5" s="154"/>
      <c r="AE5" s="154"/>
      <c r="AF5" s="144" t="s">
        <v>113</v>
      </c>
      <c r="AG5" s="144"/>
      <c r="AH5" s="144"/>
      <c r="AI5" s="144"/>
      <c r="AJ5" s="155" t="s">
        <v>118</v>
      </c>
      <c r="AK5" s="155"/>
      <c r="AL5" s="155"/>
      <c r="AM5" s="155"/>
      <c r="AN5" s="146" t="s">
        <v>123</v>
      </c>
      <c r="AO5" s="146"/>
      <c r="AP5" s="146"/>
      <c r="AQ5" s="146"/>
      <c r="AR5" s="156" t="s">
        <v>127</v>
      </c>
      <c r="AS5" s="156"/>
      <c r="AT5" s="156"/>
      <c r="AU5" s="156"/>
    </row>
    <row r="6" spans="1:51" s="43" customFormat="1" x14ac:dyDescent="0.25">
      <c r="A6" s="45"/>
      <c r="B6" s="46"/>
      <c r="C6" s="46"/>
      <c r="D6" s="143" t="s">
        <v>17</v>
      </c>
      <c r="E6" s="143"/>
      <c r="F6" s="112" t="s">
        <v>18</v>
      </c>
      <c r="G6" s="112" t="s">
        <v>19</v>
      </c>
      <c r="H6" s="143" t="s">
        <v>17</v>
      </c>
      <c r="I6" s="143"/>
      <c r="J6" s="112" t="s">
        <v>18</v>
      </c>
      <c r="K6" s="112" t="s">
        <v>19</v>
      </c>
      <c r="L6" s="143" t="s">
        <v>17</v>
      </c>
      <c r="M6" s="143"/>
      <c r="N6" s="112" t="s">
        <v>18</v>
      </c>
      <c r="O6" s="112" t="s">
        <v>19</v>
      </c>
      <c r="P6" s="143" t="s">
        <v>17</v>
      </c>
      <c r="Q6" s="143"/>
      <c r="R6" s="112" t="s">
        <v>18</v>
      </c>
      <c r="S6" s="112" t="s">
        <v>19</v>
      </c>
      <c r="T6" s="143" t="s">
        <v>17</v>
      </c>
      <c r="U6" s="143"/>
      <c r="V6" s="112" t="s">
        <v>18</v>
      </c>
      <c r="W6" s="112" t="s">
        <v>19</v>
      </c>
      <c r="X6" s="143" t="s">
        <v>17</v>
      </c>
      <c r="Y6" s="143"/>
      <c r="Z6" s="112" t="s">
        <v>18</v>
      </c>
      <c r="AA6" s="112" t="s">
        <v>19</v>
      </c>
      <c r="AB6" s="143" t="s">
        <v>17</v>
      </c>
      <c r="AC6" s="143"/>
      <c r="AD6" s="112" t="s">
        <v>18</v>
      </c>
      <c r="AE6" s="112" t="s">
        <v>19</v>
      </c>
      <c r="AF6" s="143" t="s">
        <v>17</v>
      </c>
      <c r="AG6" s="143"/>
      <c r="AH6" s="112" t="s">
        <v>18</v>
      </c>
      <c r="AI6" s="112" t="s">
        <v>19</v>
      </c>
      <c r="AJ6" s="143" t="s">
        <v>17</v>
      </c>
      <c r="AK6" s="143"/>
      <c r="AL6" s="112" t="s">
        <v>18</v>
      </c>
      <c r="AM6" s="112" t="s">
        <v>19</v>
      </c>
      <c r="AN6" s="143" t="s">
        <v>17</v>
      </c>
      <c r="AO6" s="143"/>
      <c r="AP6" s="112" t="s">
        <v>18</v>
      </c>
      <c r="AQ6" s="112" t="s">
        <v>19</v>
      </c>
      <c r="AR6" s="143" t="s">
        <v>17</v>
      </c>
      <c r="AS6" s="143"/>
      <c r="AT6" s="112" t="s">
        <v>18</v>
      </c>
      <c r="AU6" s="112" t="s">
        <v>19</v>
      </c>
    </row>
    <row r="7" spans="1:51" ht="29.25" x14ac:dyDescent="0.25">
      <c r="A7" s="2"/>
      <c r="B7" s="10"/>
      <c r="C7" s="10"/>
      <c r="D7" s="47" t="s">
        <v>20</v>
      </c>
      <c r="E7" s="47" t="s">
        <v>21</v>
      </c>
      <c r="F7" s="47" t="s">
        <v>22</v>
      </c>
      <c r="G7" s="47" t="s">
        <v>23</v>
      </c>
      <c r="H7" s="47" t="s">
        <v>20</v>
      </c>
      <c r="I7" s="47" t="s">
        <v>21</v>
      </c>
      <c r="J7" s="47" t="s">
        <v>22</v>
      </c>
      <c r="K7" s="47" t="s">
        <v>23</v>
      </c>
      <c r="L7" s="47" t="s">
        <v>20</v>
      </c>
      <c r="M7" s="47" t="s">
        <v>21</v>
      </c>
      <c r="N7" s="47" t="s">
        <v>22</v>
      </c>
      <c r="O7" s="47" t="s">
        <v>23</v>
      </c>
      <c r="P7" s="47" t="s">
        <v>20</v>
      </c>
      <c r="Q7" s="47" t="s">
        <v>21</v>
      </c>
      <c r="R7" s="47" t="s">
        <v>22</v>
      </c>
      <c r="S7" s="47" t="s">
        <v>23</v>
      </c>
      <c r="T7" s="47" t="s">
        <v>20</v>
      </c>
      <c r="U7" s="47" t="s">
        <v>21</v>
      </c>
      <c r="V7" s="47" t="s">
        <v>22</v>
      </c>
      <c r="W7" s="47" t="s">
        <v>23</v>
      </c>
      <c r="X7" s="47" t="s">
        <v>20</v>
      </c>
      <c r="Y7" s="47" t="s">
        <v>21</v>
      </c>
      <c r="Z7" s="47" t="s">
        <v>22</v>
      </c>
      <c r="AA7" s="47" t="s">
        <v>23</v>
      </c>
      <c r="AB7" s="47" t="s">
        <v>20</v>
      </c>
      <c r="AC7" s="47" t="s">
        <v>21</v>
      </c>
      <c r="AD7" s="47" t="s">
        <v>22</v>
      </c>
      <c r="AE7" s="47" t="s">
        <v>23</v>
      </c>
      <c r="AF7" s="47" t="s">
        <v>20</v>
      </c>
      <c r="AG7" s="47" t="s">
        <v>21</v>
      </c>
      <c r="AH7" s="47" t="s">
        <v>22</v>
      </c>
      <c r="AI7" s="47" t="s">
        <v>23</v>
      </c>
      <c r="AJ7" s="47" t="s">
        <v>20</v>
      </c>
      <c r="AK7" s="47" t="s">
        <v>21</v>
      </c>
      <c r="AL7" s="47" t="s">
        <v>22</v>
      </c>
      <c r="AM7" s="47" t="s">
        <v>23</v>
      </c>
      <c r="AN7" s="47" t="s">
        <v>20</v>
      </c>
      <c r="AO7" s="47" t="s">
        <v>21</v>
      </c>
      <c r="AP7" s="47" t="s">
        <v>22</v>
      </c>
      <c r="AQ7" s="47" t="s">
        <v>23</v>
      </c>
      <c r="AR7" s="47" t="s">
        <v>20</v>
      </c>
      <c r="AS7" s="47" t="s">
        <v>21</v>
      </c>
      <c r="AT7" s="47" t="s">
        <v>22</v>
      </c>
      <c r="AU7" s="47" t="s">
        <v>23</v>
      </c>
    </row>
    <row r="8" spans="1:51" x14ac:dyDescent="0.25">
      <c r="A8" s="1"/>
      <c r="B8" s="3" t="s">
        <v>24</v>
      </c>
      <c r="C8" s="11" t="s">
        <v>25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51" x14ac:dyDescent="0.25">
      <c r="A9" s="1"/>
      <c r="B9" s="8"/>
      <c r="C9" s="12" t="s">
        <v>26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51" x14ac:dyDescent="0.25">
      <c r="A10" s="1"/>
      <c r="B10" s="8"/>
      <c r="C10" s="8" t="s">
        <v>27</v>
      </c>
      <c r="D10" s="53">
        <v>292608</v>
      </c>
      <c r="E10" s="53" t="s">
        <v>28</v>
      </c>
      <c r="F10" s="54">
        <v>532744</v>
      </c>
      <c r="G10" s="15">
        <f>IF(SUMPRODUCT(LEN(D10:F10))=0,"",IF(AND(F10&gt;0,OR(LEN(D10)=0,D10=0),OR(LEN(E10)=0,E10=0)),"ERROR",IF(AND(OR(F10=0,F10=0),OR(D10&gt;0,E10&gt;0)),"ERROR",IFERROR(SUM(D10:E10)/F10,"ERROR"))))</f>
        <v>0.54924691784421786</v>
      </c>
      <c r="H10" s="53">
        <v>301386</v>
      </c>
      <c r="I10" s="53"/>
      <c r="J10" s="54">
        <v>532744</v>
      </c>
      <c r="K10" s="15">
        <f>IF(SUMPRODUCT(LEN(H10:J10))=0,"",IF(AND(J10&gt;0,OR(LEN(H10)=0,H10=0),OR(LEN(I10)=0,I10=0)),"ERROR",IF(AND(OR(J10=0,J10=0),OR(H10&gt;0,I10&gt;0)),"ERROR",IFERROR(SUM(H10:I10)/J10,"ERROR"))))</f>
        <v>0.56572387488174436</v>
      </c>
      <c r="L10" s="53">
        <v>185926</v>
      </c>
      <c r="M10" s="53" t="s">
        <v>28</v>
      </c>
      <c r="N10" s="54">
        <v>532744</v>
      </c>
      <c r="O10" s="15">
        <f>IF(SUMPRODUCT(LEN(L10:N10))=0,"",IF(AND(N10&gt;0,OR(LEN(L10)=0,L10=0),OR(LEN(M10)=0,M10=0)),"ERROR",IF(AND(OR(N10=0,N10=0),OR(L10&gt;0,M10&gt;0)),"ERROR",IFERROR(SUM(L10:M10)/N10,"ERROR"))))</f>
        <v>0.34899689156517955</v>
      </c>
      <c r="P10" s="53">
        <v>192383</v>
      </c>
      <c r="Q10" s="53" t="s">
        <v>28</v>
      </c>
      <c r="R10" s="54">
        <v>532744</v>
      </c>
      <c r="S10" s="15">
        <f>IF(SUMPRODUCT(LEN(P10:R10))=0,"",IF(AND(R10&gt;0,OR(LEN(P10)=0,P10=0),OR(LEN(Q10)=0,Q10=0)),"ERROR",IF(AND(OR(R10=0,R10=0),OR(P10&gt;0,Q10&gt;0)),"ERROR",IFERROR(SUM(P10:Q10)/R10,"ERROR"))))</f>
        <v>0.36111715946120465</v>
      </c>
      <c r="T10" s="53">
        <v>210601</v>
      </c>
      <c r="U10" s="53"/>
      <c r="V10" s="54">
        <v>547044</v>
      </c>
      <c r="W10" s="15">
        <f>IF(SUMPRODUCT(LEN(T10:V10))=0,"",IF(AND(V10&gt;0,OR(LEN(T10)=0,T10=0),OR(LEN(U10)=0,U10=0)),"ERROR",IF(AND(OR(V10=0,V10=0),OR(T10&gt;0,U10&gt;0)),"ERROR",IFERROR(SUM(T10:U10)/V10,"ERROR"))))</f>
        <v>0.38498000160864576</v>
      </c>
      <c r="X10" s="53">
        <v>223079</v>
      </c>
      <c r="Y10" s="53"/>
      <c r="Z10" s="54">
        <v>547044</v>
      </c>
      <c r="AA10" s="15">
        <f>IF(SUMPRODUCT(LEN(X10:Z10))=0,"",IF(AND(Z10&gt;0,OR(LEN(X10)=0,X10=0),OR(LEN(Y10)=0,Y10=0)),"ERROR",IF(AND(OR(Z10=0,Z10=0),OR(X10&gt;0,Y10&gt;0)),"ERROR",IFERROR(SUM(X10:Y10)/Z10,"ERROR"))))</f>
        <v>0.40778986699424541</v>
      </c>
      <c r="AB10" s="53">
        <v>214409</v>
      </c>
      <c r="AC10" s="53"/>
      <c r="AD10" s="54">
        <v>547044</v>
      </c>
      <c r="AE10" s="15">
        <f>IF(SUMPRODUCT(LEN(AB10:AD10))=0,"",IF(AND(AD10&gt;0,OR(LEN(AB10)=0,AB10=0),OR(LEN(AC10)=0,AC10=0)),"ERROR",IF(AND(OR(AD10=0,AD10=0),OR(AB10&gt;0,AC10&gt;0)),"ERROR",IFERROR(SUM(AB10:AC10)/AD10,"ERROR"))))</f>
        <v>0.39194105044566802</v>
      </c>
      <c r="AF10" s="53">
        <v>219352</v>
      </c>
      <c r="AG10" s="53"/>
      <c r="AH10" s="54">
        <v>547044</v>
      </c>
      <c r="AI10" s="15">
        <f>IF(SUMPRODUCT(LEN(AF10:AH10))=0,"",IF(AND(AH10&gt;0,OR(LEN(AF10)=0,AF10=0),OR(LEN(AG10)=0,AG10=0)),"ERROR",IF(AND(OR(AH10=0,AH10=0),OR(AF10&gt;0,AG10&gt;0)),"ERROR",IFERROR(SUM(AF10:AG10)/AH10,"ERROR"))))</f>
        <v>0.40097688668553172</v>
      </c>
      <c r="AJ10" s="53">
        <v>222170</v>
      </c>
      <c r="AK10" s="53"/>
      <c r="AL10" s="54">
        <v>547044</v>
      </c>
      <c r="AM10" s="15">
        <f>IF(SUMPRODUCT(LEN(AJ10:AL10))=0,"",IF(AND(AL10&gt;0,OR(LEN(AJ10)=0,AJ10=0),OR(LEN(AK10)=0,AK10=0)),"ERROR",IF(AND(OR(AL10=0,AL10=0),OR(AJ10&gt;0,AK10&gt;0)),"ERROR",IFERROR(SUM(AJ10:AK10)/AL10,"ERROR"))))</f>
        <v>0.40612820906544994</v>
      </c>
      <c r="AN10" s="53">
        <v>225521</v>
      </c>
      <c r="AO10" s="53"/>
      <c r="AP10" s="54">
        <v>637625</v>
      </c>
      <c r="AQ10" s="15">
        <f>IF(SUMPRODUCT(LEN(AN10:AP10))=0,"",IF(AND(AP10&gt;0,OR(LEN(AN10)=0,AN10=0),OR(LEN(AO10)=0,AO10=0)),"ERROR",IF(AND(OR(AP10=0,AP10=0),OR(AN10&gt;0,AO10&gt;0)),"ERROR",IFERROR(SUM(AN10:AO10)/AP10,"ERROR"))))</f>
        <v>0.35368908057243675</v>
      </c>
      <c r="AR10" s="13">
        <v>229126</v>
      </c>
      <c r="AS10" s="13"/>
      <c r="AT10" s="14">
        <v>637625</v>
      </c>
      <c r="AU10" s="15">
        <f>IF(SUMPRODUCT(LEN(AR10:AT10))=0,"",IF(AND(AT10&gt;0,OR(LEN(AR10)=0,AR10=0),OR(LEN(AS10)=0,AS10=0)),"ERROR",IF(AND(OR(AT10=0,AT10=0),OR(AR10&gt;0,AS10&gt;0)),"ERROR",IFERROR(SUM(AR10:AS10)/AT10,"ERROR"))))</f>
        <v>0.35934287394628506</v>
      </c>
    </row>
    <row r="11" spans="1:51" x14ac:dyDescent="0.25">
      <c r="A11" s="1"/>
      <c r="B11" s="8"/>
      <c r="C11" s="8" t="s">
        <v>29</v>
      </c>
      <c r="D11" s="53" t="s">
        <v>28</v>
      </c>
      <c r="E11" s="53" t="s">
        <v>28</v>
      </c>
      <c r="F11" s="54"/>
      <c r="G11" s="15" t="str">
        <f>IF(SUMPRODUCT(LEN(D11:F11))=0,"",IF(AND(F11&gt;0,OR(LEN(D11)=0,D11=0),OR(LEN(E11)=0,E11=0)),"ERROR",IF(AND(OR(F11=0,F11=0),OR(D11&gt;0,E11&gt;0)),"ERROR",IFERROR(SUM(D11:E11)/F11,"ERROR"))))</f>
        <v/>
      </c>
      <c r="H11" s="53"/>
      <c r="I11" s="53"/>
      <c r="J11" s="54"/>
      <c r="K11" s="15" t="str">
        <f>IF(SUMPRODUCT(LEN(H11:J11))=0,"",IF(AND(J11&gt;0,OR(LEN(H11)=0,H11=0),OR(LEN(I11)=0,I11=0)),"ERROR",IF(AND(OR(J11=0,J11=0),OR(H11&gt;0,I11&gt;0)),"ERROR",IFERROR(SUM(H11:I11)/J11,"ERROR"))))</f>
        <v/>
      </c>
      <c r="L11" s="53"/>
      <c r="M11" s="53"/>
      <c r="N11" s="54"/>
      <c r="O11" s="15" t="str">
        <f>IF(SUMPRODUCT(LEN(L11:N11))=0,"",IF(AND(N11&gt;0,OR(LEN(L11)=0,L11=0),OR(LEN(M11)=0,M11=0)),"ERROR",IF(AND(OR(N11=0,N11=0),OR(L11&gt;0,M11&gt;0)),"ERROR",IFERROR(SUM(L11:M11)/N11,"ERROR"))))</f>
        <v/>
      </c>
      <c r="P11" s="53"/>
      <c r="Q11" s="53"/>
      <c r="R11" s="54"/>
      <c r="S11" s="15" t="str">
        <f>IF(SUMPRODUCT(LEN(P11:R11))=0,"",IF(AND(R11&gt;0,OR(LEN(P11)=0,P11=0),OR(LEN(Q11)=0,Q11=0)),"ERROR",IF(AND(OR(R11=0,R11=0),OR(P11&gt;0,Q11&gt;0)),"ERROR",IFERROR(SUM(P11:Q11)/R11,"ERROR"))))</f>
        <v/>
      </c>
      <c r="T11" s="53"/>
      <c r="U11" s="53"/>
      <c r="V11" s="54"/>
      <c r="W11" s="15" t="str">
        <f>IF(SUMPRODUCT(LEN(T11:V11))=0,"",IF(AND(V11&gt;0,OR(LEN(T11)=0,T11=0),OR(LEN(U11)=0,U11=0)),"ERROR",IF(AND(OR(V11=0,V11=0),OR(T11&gt;0,U11&gt;0)),"ERROR",IFERROR(SUM(T11:U11)/V11,"ERROR"))))</f>
        <v/>
      </c>
      <c r="X11" s="53"/>
      <c r="Y11" s="53"/>
      <c r="Z11" s="54"/>
      <c r="AA11" s="15" t="str">
        <f>IF(SUMPRODUCT(LEN(X11:Z11))=0,"",IF(AND(Z11&gt;0,OR(LEN(X11)=0,X11=0),OR(LEN(Y11)=0,Y11=0)),"ERROR",IF(AND(OR(Z11=0,Z11=0),OR(X11&gt;0,Y11&gt;0)),"ERROR",IFERROR(SUM(X11:Y11)/Z11,"ERROR"))))</f>
        <v/>
      </c>
      <c r="AB11" s="53"/>
      <c r="AC11" s="53"/>
      <c r="AD11" s="54"/>
      <c r="AE11" s="15" t="str">
        <f>IF(SUMPRODUCT(LEN(AB11:AD11))=0,"",IF(AND(AD11&gt;0,OR(LEN(AB11)=0,AB11=0),OR(LEN(AC11)=0,AC11=0)),"ERROR",IF(AND(OR(AD11=0,AD11=0),OR(AB11&gt;0,AC11&gt;0)),"ERROR",IFERROR(SUM(AB11:AC11)/AD11,"ERROR"))))</f>
        <v/>
      </c>
      <c r="AF11" s="53"/>
      <c r="AG11" s="53"/>
      <c r="AH11" s="54"/>
      <c r="AI11" s="15" t="str">
        <f>IF(SUMPRODUCT(LEN(AF11:AH11))=0,"",IF(AND(AH11&gt;0,OR(LEN(AF11)=0,AF11=0),OR(LEN(AG11)=0,AG11=0)),"ERROR",IF(AND(OR(AH11=0,AH11=0),OR(AF11&gt;0,AG11&gt;0)),"ERROR",IFERROR(SUM(AF11:AG11)/AH11,"ERROR"))))</f>
        <v/>
      </c>
      <c r="AJ11" s="53"/>
      <c r="AK11" s="53"/>
      <c r="AL11" s="54"/>
      <c r="AM11" s="15" t="str">
        <f>IF(SUMPRODUCT(LEN(AJ11:AL11))=0,"",IF(AND(AL11&gt;0,OR(LEN(AJ11)=0,AJ11=0),OR(LEN(AK11)=0,AK11=0)),"ERROR",IF(AND(OR(AL11=0,AL11=0),OR(AJ11&gt;0,AK11&gt;0)),"ERROR",IFERROR(SUM(AJ11:AK11)/AL11,"ERROR"))))</f>
        <v/>
      </c>
      <c r="AN11" s="53"/>
      <c r="AO11" s="53"/>
      <c r="AP11" s="54"/>
      <c r="AQ11" s="15" t="str">
        <f>IF(SUMPRODUCT(LEN(AN11:AP11))=0,"",IF(AND(AP11&gt;0,OR(LEN(AN11)=0,AN11=0),OR(LEN(AO11)=0,AO11=0)),"ERROR",IF(AND(OR(AP11=0,AP11=0),OR(AN11&gt;0,AO11&gt;0)),"ERROR",IFERROR(SUM(AN11:AO11)/AP11,"ERROR"))))</f>
        <v/>
      </c>
      <c r="AR11" s="13"/>
      <c r="AS11" s="13"/>
      <c r="AT11" s="14"/>
      <c r="AU11" s="15" t="str">
        <f>IF(SUMPRODUCT(LEN(AR11:AT11))=0,"",IF(AND(AT11&gt;0,OR(LEN(AR11)=0,AR11=0),OR(LEN(AS11)=0,AS11=0)),"ERROR",IF(AND(OR(AT11=0,AT11=0),OR(AR11&gt;0,AS11&gt;0)),"ERROR",IFERROR(SUM(AR11:AS11)/AT11,"ERROR"))))</f>
        <v/>
      </c>
    </row>
    <row r="12" spans="1:51" x14ac:dyDescent="0.25">
      <c r="A12" s="1"/>
      <c r="B12" s="8"/>
      <c r="C12" s="8" t="s">
        <v>30</v>
      </c>
      <c r="D12" s="53" t="s">
        <v>28</v>
      </c>
      <c r="E12" s="53" t="s">
        <v>28</v>
      </c>
      <c r="F12" s="54"/>
      <c r="G12" s="15" t="str">
        <f>IF(SUMPRODUCT(LEN(D12:F12))=0,"",IF(AND(F12&gt;0,OR(LEN(D12)=0,D12=0),OR(LEN(E12)=0,E12=0)),"ERROR",IF(AND(OR(F12=0,F12=0),OR(D12&gt;0,E12&gt;0)),"ERROR",IFERROR(SUM(D12:E12)/F12,"ERROR"))))</f>
        <v/>
      </c>
      <c r="H12" s="53"/>
      <c r="I12" s="53"/>
      <c r="J12" s="54"/>
      <c r="K12" s="15" t="str">
        <f>IF(SUMPRODUCT(LEN(H12:J12))=0,"",IF(AND(J12&gt;0,OR(LEN(H12)=0,H12=0),OR(LEN(I12)=0,I12=0)),"ERROR",IF(AND(OR(J12=0,J12=0),OR(H12&gt;0,I12&gt;0)),"ERROR",IFERROR(SUM(H12:I12)/J12,"ERROR"))))</f>
        <v/>
      </c>
      <c r="L12" s="53"/>
      <c r="M12" s="53"/>
      <c r="N12" s="54"/>
      <c r="O12" s="15" t="str">
        <f>IF(SUMPRODUCT(LEN(L12:N12))=0,"",IF(AND(N12&gt;0,OR(LEN(L12)=0,L12=0),OR(LEN(M12)=0,M12=0)),"ERROR",IF(AND(OR(N12=0,N12=0),OR(L12&gt;0,M12&gt;0)),"ERROR",IFERROR(SUM(L12:M12)/N12,"ERROR"))))</f>
        <v/>
      </c>
      <c r="P12" s="53"/>
      <c r="Q12" s="53"/>
      <c r="R12" s="54"/>
      <c r="S12" s="15" t="str">
        <f>IF(SUMPRODUCT(LEN(P12:R12))=0,"",IF(AND(R12&gt;0,OR(LEN(P12)=0,P12=0),OR(LEN(Q12)=0,Q12=0)),"ERROR",IF(AND(OR(R12=0,R12=0),OR(P12&gt;0,Q12&gt;0)),"ERROR",IFERROR(SUM(P12:Q12)/R12,"ERROR"))))</f>
        <v/>
      </c>
      <c r="T12" s="53"/>
      <c r="U12" s="53"/>
      <c r="V12" s="54"/>
      <c r="W12" s="15" t="str">
        <f>IF(SUMPRODUCT(LEN(T12:V12))=0,"",IF(AND(V12&gt;0,OR(LEN(T12)=0,T12=0),OR(LEN(U12)=0,U12=0)),"ERROR",IF(AND(OR(V12=0,V12=0),OR(T12&gt;0,U12&gt;0)),"ERROR",IFERROR(SUM(T12:U12)/V12,"ERROR"))))</f>
        <v/>
      </c>
      <c r="X12" s="53"/>
      <c r="Y12" s="53"/>
      <c r="Z12" s="54"/>
      <c r="AA12" s="15" t="str">
        <f>IF(SUMPRODUCT(LEN(X12:Z12))=0,"",IF(AND(Z12&gt;0,OR(LEN(X12)=0,X12=0),OR(LEN(Y12)=0,Y12=0)),"ERROR",IF(AND(OR(Z12=0,Z12=0),OR(X12&gt;0,Y12&gt;0)),"ERROR",IFERROR(SUM(X12:Y12)/Z12,"ERROR"))))</f>
        <v/>
      </c>
      <c r="AB12" s="53"/>
      <c r="AC12" s="53"/>
      <c r="AD12" s="54"/>
      <c r="AE12" s="15" t="str">
        <f>IF(SUMPRODUCT(LEN(AB12:AD12))=0,"",IF(AND(AD12&gt;0,OR(LEN(AB12)=0,AB12=0),OR(LEN(AC12)=0,AC12=0)),"ERROR",IF(AND(OR(AD12=0,AD12=0),OR(AB12&gt;0,AC12&gt;0)),"ERROR",IFERROR(SUM(AB12:AC12)/AD12,"ERROR"))))</f>
        <v/>
      </c>
      <c r="AF12" s="53"/>
      <c r="AG12" s="53"/>
      <c r="AH12" s="54"/>
      <c r="AI12" s="15" t="str">
        <f>IF(SUMPRODUCT(LEN(AF12:AH12))=0,"",IF(AND(AH12&gt;0,OR(LEN(AF12)=0,AF12=0),OR(LEN(AG12)=0,AG12=0)),"ERROR",IF(AND(OR(AH12=0,AH12=0),OR(AF12&gt;0,AG12&gt;0)),"ERROR",IFERROR(SUM(AF12:AG12)/AH12,"ERROR"))))</f>
        <v/>
      </c>
      <c r="AJ12" s="53"/>
      <c r="AK12" s="53"/>
      <c r="AL12" s="54"/>
      <c r="AM12" s="15" t="str">
        <f>IF(SUMPRODUCT(LEN(AJ12:AL12))=0,"",IF(AND(AL12&gt;0,OR(LEN(AJ12)=0,AJ12=0),OR(LEN(AK12)=0,AK12=0)),"ERROR",IF(AND(OR(AL12=0,AL12=0),OR(AJ12&gt;0,AK12&gt;0)),"ERROR",IFERROR(SUM(AJ12:AK12)/AL12,"ERROR"))))</f>
        <v/>
      </c>
      <c r="AN12" s="53"/>
      <c r="AO12" s="53"/>
      <c r="AP12" s="54"/>
      <c r="AQ12" s="15" t="str">
        <f>IF(SUMPRODUCT(LEN(AN12:AP12))=0,"",IF(AND(AP12&gt;0,OR(LEN(AN12)=0,AN12=0),OR(LEN(AO12)=0,AO12=0)),"ERROR",IF(AND(OR(AP12=0,AP12=0),OR(AN12&gt;0,AO12&gt;0)),"ERROR",IFERROR(SUM(AN12:AO12)/AP12,"ERROR"))))</f>
        <v/>
      </c>
      <c r="AR12" s="13"/>
      <c r="AS12" s="13"/>
      <c r="AT12" s="14"/>
      <c r="AU12" s="15" t="str">
        <f>IF(SUMPRODUCT(LEN(AR12:AT12))=0,"",IF(AND(AT12&gt;0,OR(LEN(AR12)=0,AR12=0),OR(LEN(AS12)=0,AS12=0)),"ERROR",IF(AND(OR(AT12=0,AT12=0),OR(AR12&gt;0,AS12&gt;0)),"ERROR",IFERROR(SUM(AR12:AS12)/AT12,"ERROR"))))</f>
        <v/>
      </c>
    </row>
    <row r="13" spans="1:51" x14ac:dyDescent="0.25">
      <c r="A13" s="1"/>
      <c r="B13" s="8"/>
      <c r="C13" s="8"/>
      <c r="D13" s="16"/>
      <c r="E13" s="16"/>
      <c r="F13" s="17"/>
      <c r="G13" s="18"/>
      <c r="H13" s="16"/>
      <c r="I13" s="16"/>
      <c r="J13" s="17"/>
      <c r="K13" s="18"/>
      <c r="L13" s="16"/>
      <c r="M13" s="16"/>
      <c r="N13" s="17"/>
      <c r="O13" s="18"/>
      <c r="P13" s="16"/>
      <c r="Q13" s="16"/>
      <c r="R13" s="17"/>
      <c r="S13" s="18"/>
      <c r="T13" s="16"/>
      <c r="U13" s="16"/>
      <c r="V13" s="17"/>
      <c r="W13" s="18"/>
      <c r="X13" s="16"/>
      <c r="Y13" s="16"/>
      <c r="Z13" s="17"/>
      <c r="AA13" s="18"/>
      <c r="AB13" s="16"/>
      <c r="AC13" s="16"/>
      <c r="AD13" s="17"/>
      <c r="AE13" s="18"/>
      <c r="AF13" s="16"/>
      <c r="AG13" s="16"/>
      <c r="AH13" s="17"/>
      <c r="AI13" s="18"/>
      <c r="AJ13" s="16"/>
      <c r="AK13" s="16"/>
      <c r="AL13" s="17"/>
      <c r="AM13" s="18"/>
      <c r="AN13" s="16"/>
      <c r="AO13" s="16"/>
      <c r="AP13" s="17"/>
      <c r="AQ13" s="18"/>
      <c r="AR13" s="16"/>
      <c r="AS13" s="16"/>
      <c r="AT13" s="17"/>
      <c r="AU13" s="18"/>
    </row>
    <row r="14" spans="1:51" x14ac:dyDescent="0.25">
      <c r="A14" s="1"/>
      <c r="B14" s="8"/>
      <c r="C14" s="7" t="str">
        <f>"SUBTOTAL "&amp;C8</f>
        <v>SUBTOTAL Admin. of Plant O &amp; M</v>
      </c>
      <c r="D14" s="19">
        <f>SUM(D10:D12)</f>
        <v>292608</v>
      </c>
      <c r="E14" s="19">
        <f>SUM(E10:E12)</f>
        <v>0</v>
      </c>
      <c r="F14" s="20">
        <f>SUM(F10:F12)</f>
        <v>532744</v>
      </c>
      <c r="G14" s="15">
        <f>IF(COUNTIF(G10:G12,"ERROR")&gt;0,"ERROR",IFERROR(SUM(D14:E14)/F14,0))</f>
        <v>0.54924691784421786</v>
      </c>
      <c r="H14" s="19">
        <f>SUM(H10:H12)</f>
        <v>301386</v>
      </c>
      <c r="I14" s="19">
        <f>SUM(I10:I12)</f>
        <v>0</v>
      </c>
      <c r="J14" s="20">
        <f>SUM(J10:J12)</f>
        <v>532744</v>
      </c>
      <c r="K14" s="15">
        <f>IF(COUNTIF(K10:K12,"ERROR")&gt;0,"ERROR",IFERROR(SUM(H14:I14)/J14,0))</f>
        <v>0.56572387488174436</v>
      </c>
      <c r="L14" s="19">
        <f>SUM(L10:L12)</f>
        <v>185926</v>
      </c>
      <c r="M14" s="19">
        <f>SUM(M10:M12)</f>
        <v>0</v>
      </c>
      <c r="N14" s="20">
        <f>SUM(N10:N12)</f>
        <v>532744</v>
      </c>
      <c r="O14" s="15">
        <f>IF(COUNTIF(O10:O12,"ERROR")&gt;0,"ERROR",IFERROR(SUM(L14:M14)/N14,0))</f>
        <v>0.34899689156517955</v>
      </c>
      <c r="P14" s="19">
        <f>SUM(P10:P12)</f>
        <v>192383</v>
      </c>
      <c r="Q14" s="19">
        <f>SUM(Q10:Q12)</f>
        <v>0</v>
      </c>
      <c r="R14" s="20">
        <f>SUM(R10:R12)</f>
        <v>532744</v>
      </c>
      <c r="S14" s="15">
        <f>IF(COUNTIF(S10:S12,"ERROR")&gt;0,"ERROR",IFERROR(SUM(P14:Q14)/R14,0))</f>
        <v>0.36111715946120465</v>
      </c>
      <c r="T14" s="19">
        <f>SUM(T10:T12)</f>
        <v>210601</v>
      </c>
      <c r="U14" s="19">
        <f>SUM(U10:U12)</f>
        <v>0</v>
      </c>
      <c r="V14" s="20">
        <f>SUM(V10:V12)</f>
        <v>547044</v>
      </c>
      <c r="W14" s="15">
        <f>IF(COUNTIF(W10:W12,"ERROR")&gt;0,"ERROR",IFERROR(SUM(T14:U14)/V14,0))</f>
        <v>0.38498000160864576</v>
      </c>
      <c r="X14" s="19">
        <f>SUM(X10:X12)</f>
        <v>223079</v>
      </c>
      <c r="Y14" s="19">
        <f>SUM(Y10:Y12)</f>
        <v>0</v>
      </c>
      <c r="Z14" s="20">
        <f>SUM(Z10:Z12)</f>
        <v>547044</v>
      </c>
      <c r="AA14" s="15">
        <f>IF(COUNTIF(AA10:AA12,"ERROR")&gt;0,"ERROR",IFERROR(SUM(X14:Y14)/Z14,0))</f>
        <v>0.40778986699424541</v>
      </c>
      <c r="AB14" s="19">
        <f>SUM(AB10:AB12)</f>
        <v>214409</v>
      </c>
      <c r="AC14" s="19">
        <f>SUM(AC10:AC12)</f>
        <v>0</v>
      </c>
      <c r="AD14" s="20">
        <f>SUM(AD10:AD12)</f>
        <v>547044</v>
      </c>
      <c r="AE14" s="15">
        <f>IF(COUNTIF(AE10:AE12,"ERROR")&gt;0,"ERROR",IFERROR(SUM(AB14:AC14)/AD14,0))</f>
        <v>0.39194105044566802</v>
      </c>
      <c r="AF14" s="19">
        <f>SUM(AF10:AF12)</f>
        <v>219352</v>
      </c>
      <c r="AG14" s="19">
        <f>SUM(AG10:AG12)</f>
        <v>0</v>
      </c>
      <c r="AH14" s="20">
        <f>SUM(AH10:AH12)</f>
        <v>547044</v>
      </c>
      <c r="AI14" s="15">
        <f>IF(COUNTIF(AI10:AI12,"ERROR")&gt;0,"ERROR",IFERROR(SUM(AF14:AG14)/AH14,0))</f>
        <v>0.40097688668553172</v>
      </c>
      <c r="AJ14" s="19">
        <f>SUM(AJ10:AJ12)</f>
        <v>222170</v>
      </c>
      <c r="AK14" s="19">
        <f>SUM(AK10:AK12)</f>
        <v>0</v>
      </c>
      <c r="AL14" s="20">
        <f>SUM(AL10:AL12)</f>
        <v>547044</v>
      </c>
      <c r="AM14" s="15">
        <f>IF(COUNTIF(AM10:AM12,"ERROR")&gt;0,"ERROR",IFERROR(SUM(AJ14:AK14)/AL14,0))</f>
        <v>0.40612820906544994</v>
      </c>
      <c r="AN14" s="19">
        <f>SUM(AN10:AN12)</f>
        <v>225521</v>
      </c>
      <c r="AO14" s="19">
        <f>SUM(AO10:AO12)</f>
        <v>0</v>
      </c>
      <c r="AP14" s="20">
        <f>SUM(AP10:AP12)</f>
        <v>637625</v>
      </c>
      <c r="AQ14" s="15">
        <f>IF(COUNTIF(AQ10:AQ12,"ERROR")&gt;0,"ERROR",IFERROR(SUM(AN14:AO14)/AP14,0))</f>
        <v>0.35368908057243675</v>
      </c>
      <c r="AR14" s="19">
        <f>SUM(AR10:AR12)</f>
        <v>229126</v>
      </c>
      <c r="AS14" s="19">
        <f>SUM(AS10:AS12)</f>
        <v>0</v>
      </c>
      <c r="AT14" s="20">
        <f>SUM(AT10:AT12)</f>
        <v>637625</v>
      </c>
      <c r="AU14" s="15">
        <f>IF(COUNTIF(AU10:AU12,"ERROR")&gt;0,"ERROR",IFERROR(SUM(AR14:AS14)/AT14,0))</f>
        <v>0.35934287394628506</v>
      </c>
    </row>
    <row r="15" spans="1:51" x14ac:dyDescent="0.25">
      <c r="A15" s="1"/>
      <c r="B15" s="8"/>
      <c r="C15" s="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51" x14ac:dyDescent="0.25">
      <c r="A16" s="1"/>
      <c r="B16" s="3" t="s">
        <v>31</v>
      </c>
      <c r="C16" s="11" t="s">
        <v>32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x14ac:dyDescent="0.25">
      <c r="A17" s="1"/>
      <c r="B17" s="8"/>
      <c r="C17" s="12" t="s">
        <v>26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x14ac:dyDescent="0.25">
      <c r="A18" s="1"/>
      <c r="B18" s="8"/>
      <c r="C18" s="8" t="s">
        <v>33</v>
      </c>
      <c r="D18" s="53">
        <v>782298</v>
      </c>
      <c r="E18" s="53" t="s">
        <v>28</v>
      </c>
      <c r="F18" s="54">
        <v>423829</v>
      </c>
      <c r="G18" s="15">
        <f>IF(SUMPRODUCT(LEN(D18:F18))=0,"",IF(AND(F18&gt;0,OR(LEN(D18)=0,D18=0),OR(LEN(E18)=0,E18=0)),"ERROR",IF(AND(OR(F18=0,F18=0),OR(D18&gt;0,E18&gt;0)),"ERROR",IFERROR(SUM(D18:E18)/F18,"ERROR"))))</f>
        <v>1.8457868621543123</v>
      </c>
      <c r="H18" s="53">
        <v>753046</v>
      </c>
      <c r="I18" s="53"/>
      <c r="J18" s="54">
        <v>423829</v>
      </c>
      <c r="K18" s="15">
        <f>IF(SUMPRODUCT(LEN(H18:J18))=0,"",IF(AND(J18&gt;0,OR(LEN(H18)=0,H18=0),OR(LEN(I18)=0,I18=0)),"ERROR",IF(AND(OR(J18=0,J18=0),OR(H18&gt;0,I18&gt;0)),"ERROR",IFERROR(SUM(H18:I18)/J18,"ERROR"))))</f>
        <v>1.7767684608651131</v>
      </c>
      <c r="L18" s="53">
        <v>703390</v>
      </c>
      <c r="M18" s="53" t="s">
        <v>28</v>
      </c>
      <c r="N18" s="54">
        <v>423829</v>
      </c>
      <c r="O18" s="15">
        <f>IF(SUMPRODUCT(LEN(L18:N18))=0,"",IF(AND(N18&gt;0,OR(LEN(L18)=0,L18=0),OR(LEN(M18)=0,M18=0)),"ERROR",IF(AND(OR(N18=0,N18=0),OR(L18&gt;0,M18&gt;0)),"ERROR",IFERROR(SUM(L18:M18)/N18,"ERROR"))))</f>
        <v>1.6596080022839399</v>
      </c>
      <c r="P18" s="53">
        <v>727965</v>
      </c>
      <c r="Q18" s="53" t="s">
        <v>28</v>
      </c>
      <c r="R18" s="54">
        <v>423829</v>
      </c>
      <c r="S18" s="15">
        <f>IF(SUMPRODUCT(LEN(P18:R18))=0,"",IF(AND(R18&gt;0,OR(LEN(P18)=0,P18=0),OR(LEN(Q18)=0,Q18=0)),"ERROR",IF(AND(OR(R18=0,R18=0),OR(P18&gt;0,Q18&gt;0)),"ERROR",IFERROR(SUM(P18:Q18)/R18,"ERROR"))))</f>
        <v>1.7175912927147505</v>
      </c>
      <c r="T18" s="53">
        <v>1226140</v>
      </c>
      <c r="U18" s="53"/>
      <c r="V18" s="54">
        <v>431629</v>
      </c>
      <c r="W18" s="15">
        <f>IF(SUMPRODUCT(LEN(T18:V18))=0,"",IF(AND(V18&gt;0,OR(LEN(T18)=0,T18=0),OR(LEN(U18)=0,U18=0)),"ERROR",IF(AND(OR(V18=0,V18=0),OR(T18&gt;0,U18&gt;0)),"ERROR",IFERROR(SUM(T18:U18)/V18,"ERROR"))))</f>
        <v>2.8407266425564548</v>
      </c>
      <c r="X18" s="53">
        <v>1288433</v>
      </c>
      <c r="Y18" s="53"/>
      <c r="Z18" s="54">
        <v>431629</v>
      </c>
      <c r="AA18" s="15">
        <f>IF(SUMPRODUCT(LEN(X18:Z18))=0,"",IF(AND(Z18&gt;0,OR(LEN(X18)=0,X18=0),OR(LEN(Y18)=0,Y18=0)),"ERROR",IF(AND(OR(Z18=0,Z18=0),OR(X18&gt;0,Y18&gt;0)),"ERROR",IFERROR(SUM(X18:Y18)/Z18,"ERROR"))))</f>
        <v>2.9850473438995064</v>
      </c>
      <c r="AB18" s="53">
        <v>1260316</v>
      </c>
      <c r="AC18" s="53"/>
      <c r="AD18" s="54">
        <v>431629</v>
      </c>
      <c r="AE18" s="15">
        <f>IF(SUMPRODUCT(LEN(AB18:AD18))=0,"",IF(AND(AD18&gt;0,OR(LEN(AB18)=0,AB18=0),OR(LEN(AC18)=0,AC18=0)),"ERROR",IF(AND(OR(AD18=0,AD18=0),OR(AB18&gt;0,AC18&gt;0)),"ERROR",IFERROR(SUM(AB18:AC18)/AD18,"ERROR"))))</f>
        <v>2.9199057523938383</v>
      </c>
      <c r="AF18" s="53">
        <v>1255694</v>
      </c>
      <c r="AG18" s="53"/>
      <c r="AH18" s="54">
        <v>431629</v>
      </c>
      <c r="AI18" s="15">
        <f>IF(SUMPRODUCT(LEN(AF18:AH18))=0,"",IF(AND(AH18&gt;0,OR(LEN(AF18)=0,AF18=0),OR(LEN(AG18)=0,AG18=0)),"ERROR",IF(AND(OR(AH18=0,AH18=0),OR(AF18&gt;0,AG18&gt;0)),"ERROR",IFERROR(SUM(AF18:AG18)/AH18,"ERROR"))))</f>
        <v>2.9091974820968933</v>
      </c>
      <c r="AJ18" s="53">
        <v>1302555</v>
      </c>
      <c r="AK18" s="53"/>
      <c r="AL18" s="54">
        <v>431629</v>
      </c>
      <c r="AM18" s="15">
        <f>IF(SUMPRODUCT(LEN(AJ18:AL18))=0,"",IF(AND(AL18&gt;0,OR(LEN(AJ18)=0,AJ18=0),OR(LEN(AK18)=0,AK18=0)),"ERROR",IF(AND(OR(AL18=0,AL18=0),OR(AJ18&gt;0,AK18&gt;0)),"ERROR",IFERROR(SUM(AJ18:AK18)/AL18,"ERROR"))))</f>
        <v>3.0177652567366882</v>
      </c>
      <c r="AN18" s="53">
        <v>1335508</v>
      </c>
      <c r="AO18" s="53"/>
      <c r="AP18" s="54">
        <f>637625-23034-92381</f>
        <v>522210</v>
      </c>
      <c r="AQ18" s="15">
        <f>IF(SUMPRODUCT(LEN(AN18:AP18))=0,"",IF(AND(AP18&gt;0,OR(LEN(AN18)=0,AN18=0),OR(LEN(AO18)=0,AO18=0)),"ERROR",IF(AND(OR(AP18=0,AP18=0),OR(AN18&gt;0,AO18&gt;0)),"ERROR",IFERROR(SUM(AN18:AO18)/AP18,"ERROR"))))</f>
        <v>2.5574155990884893</v>
      </c>
      <c r="AR18" s="13">
        <v>1399947</v>
      </c>
      <c r="AS18" s="13"/>
      <c r="AT18" s="14">
        <v>522210</v>
      </c>
      <c r="AU18" s="15">
        <f>IF(SUMPRODUCT(LEN(AR18:AT18))=0,"",IF(AND(AT18&gt;0,OR(LEN(AR18)=0,AR18=0),OR(LEN(AS18)=0,AS18=0)),"ERROR",IF(AND(OR(AT18=0,AT18=0),OR(AR18&gt;0,AS18&gt;0)),"ERROR",IFERROR(SUM(AR18:AS18)/AT18,"ERROR"))))</f>
        <v>2.6808123168840123</v>
      </c>
    </row>
    <row r="19" spans="1:47" x14ac:dyDescent="0.25">
      <c r="A19" s="1"/>
      <c r="B19" s="8"/>
      <c r="C19" s="8" t="s">
        <v>29</v>
      </c>
      <c r="D19" s="53">
        <v>32132</v>
      </c>
      <c r="E19" s="53" t="s">
        <v>28</v>
      </c>
      <c r="F19" s="54">
        <v>16534</v>
      </c>
      <c r="G19" s="15">
        <f>IF(SUMPRODUCT(LEN(D19:F19))=0,"",IF(AND(F19&gt;0,OR(LEN(D19)=0,D19=0),OR(LEN(E19)=0,E19=0)),"ERROR",IF(AND(OR(F19=0,F19=0),OR(D19&gt;0,E19&gt;0)),"ERROR",IFERROR(SUM(D19:E19)/F19,"ERROR"))))</f>
        <v>1.9433893794605057</v>
      </c>
      <c r="H19" s="53">
        <v>29898</v>
      </c>
      <c r="I19" s="53"/>
      <c r="J19" s="54">
        <v>16534</v>
      </c>
      <c r="K19" s="15">
        <f>IF(SUMPRODUCT(LEN(H19:J19))=0,"",IF(AND(J19&gt;0,OR(LEN(H19)=0,H19=0),OR(LEN(I19)=0,I19=0)),"ERROR",IF(AND(OR(J19=0,J19=0),OR(H19&gt;0,I19&gt;0)),"ERROR",IFERROR(SUM(H19:I19)/J19,"ERROR"))))</f>
        <v>1.808273859925003</v>
      </c>
      <c r="L19" s="53">
        <v>7866</v>
      </c>
      <c r="M19" s="53">
        <v>20400</v>
      </c>
      <c r="N19" s="54">
        <v>16534</v>
      </c>
      <c r="O19" s="15">
        <f>IF(SUMPRODUCT(LEN(L19:N19))=0,"",IF(AND(N19&gt;0,OR(LEN(L19)=0,L19=0),OR(LEN(M19)=0,M19=0)),"ERROR",IF(AND(OR(N19=0,N19=0),OR(L19&gt;0,M19&gt;0)),"ERROR",IFERROR(SUM(L19:M19)/N19,"ERROR"))))</f>
        <v>1.7095681625740897</v>
      </c>
      <c r="P19" s="53">
        <v>8519</v>
      </c>
      <c r="Q19" s="53">
        <v>20400</v>
      </c>
      <c r="R19" s="54">
        <v>16534</v>
      </c>
      <c r="S19" s="15">
        <f>IF(SUMPRODUCT(LEN(P19:R19))=0,"",IF(AND(R19&gt;0,OR(LEN(P19)=0,P19=0),OR(LEN(Q19)=0,Q19=0)),"ERROR",IF(AND(OR(R19=0,R19=0),OR(P19&gt;0,Q19&gt;0)),"ERROR",IFERROR(SUM(P19:Q19)/R19,"ERROR"))))</f>
        <v>1.749062537800895</v>
      </c>
      <c r="T19" s="53"/>
      <c r="U19" s="53">
        <v>7849</v>
      </c>
      <c r="V19" s="54">
        <v>23034</v>
      </c>
      <c r="W19" s="15">
        <f>IF(SUMPRODUCT(LEN(T19:V19))=0,"",IF(AND(V19&gt;0,OR(LEN(T19)=0,T19=0),OR(LEN(U19)=0,U19=0)),"ERROR",IF(AND(OR(V19=0,V19=0),OR(T19&gt;0,U19&gt;0)),"ERROR",IFERROR(SUM(T19:U19)/V19,"ERROR"))))</f>
        <v>0.34075714161674048</v>
      </c>
      <c r="X19" s="53"/>
      <c r="Y19" s="53">
        <v>9031</v>
      </c>
      <c r="Z19" s="54">
        <v>23034</v>
      </c>
      <c r="AA19" s="15">
        <f>IF(SUMPRODUCT(LEN(X19:Z19))=0,"",IF(AND(Z19&gt;0,OR(LEN(X19)=0,X19=0),OR(LEN(Y19)=0,Y19=0)),"ERROR",IF(AND(OR(Z19=0,Z19=0),OR(X19&gt;0,Y19&gt;0)),"ERROR",IFERROR(SUM(X19:Y19)/Z19,"ERROR"))))</f>
        <v>0.39207258834765996</v>
      </c>
      <c r="AB19" s="53"/>
      <c r="AC19" s="53">
        <v>6445</v>
      </c>
      <c r="AD19" s="54">
        <v>23034</v>
      </c>
      <c r="AE19" s="15">
        <f>IF(SUMPRODUCT(LEN(AB19:AD19))=0,"",IF(AND(AD19&gt;0,OR(LEN(AB19)=0,AB19=0),OR(LEN(AC19)=0,AC19=0)),"ERROR",IF(AND(OR(AD19=0,AD19=0),OR(AB19&gt;0,AC19&gt;0)),"ERROR",IFERROR(SUM(AB19:AC19)/AD19,"ERROR"))))</f>
        <v>0.2798037683424503</v>
      </c>
      <c r="AF19" s="53"/>
      <c r="AG19" s="53">
        <v>9057</v>
      </c>
      <c r="AH19" s="54">
        <v>23034</v>
      </c>
      <c r="AI19" s="15">
        <f>IF(SUMPRODUCT(LEN(AF19:AH19))=0,"",IF(AND(AH19&gt;0,OR(LEN(AF19)=0,AF19=0),OR(LEN(AG19)=0,AG19=0)),"ERROR",IF(AND(OR(AH19=0,AH19=0),OR(AF19&gt;0,AG19&gt;0)),"ERROR",IFERROR(SUM(AF19:AG19)/AH19,"ERROR"))))</f>
        <v>0.39320135451940608</v>
      </c>
      <c r="AJ19" s="53"/>
      <c r="AK19" s="53">
        <v>13401</v>
      </c>
      <c r="AL19" s="54">
        <v>23034</v>
      </c>
      <c r="AM19" s="15">
        <f>IF(SUMPRODUCT(LEN(AJ19:AL19))=0,"",IF(AND(AL19&gt;0,OR(LEN(AJ19)=0,AJ19=0),OR(LEN(AK19)=0,AK19=0)),"ERROR",IF(AND(OR(AL19=0,AL19=0),OR(AJ19&gt;0,AK19&gt;0)),"ERROR",IFERROR(SUM(AJ19:AK19)/AL19,"ERROR"))))</f>
        <v>0.58179213336806457</v>
      </c>
      <c r="AN19" s="53"/>
      <c r="AO19" s="53">
        <v>14342</v>
      </c>
      <c r="AP19" s="54">
        <v>23034</v>
      </c>
      <c r="AQ19" s="15">
        <f>IF(SUMPRODUCT(LEN(AN19:AP19))=0,"",IF(AND(AP19&gt;0,OR(LEN(AN19)=0,AN19=0),OR(LEN(AO19)=0,AO19=0)),"ERROR",IF(AND(OR(AP19=0,AP19=0),OR(AN19&gt;0,AO19&gt;0)),"ERROR",IFERROR(SUM(AN19:AO19)/AP19,"ERROR"))))</f>
        <v>0.6226447859685682</v>
      </c>
      <c r="AR19" s="13"/>
      <c r="AS19" s="13">
        <v>9818</v>
      </c>
      <c r="AT19" s="14">
        <v>23034</v>
      </c>
      <c r="AU19" s="15">
        <f>IF(SUMPRODUCT(LEN(AR19:AT19))=0,"",IF(AND(AT19&gt;0,OR(LEN(AR19)=0,AR19=0),OR(LEN(AS19)=0,AS19=0)),"ERROR",IF(AND(OR(AT19=0,AT19=0),OR(AR19&gt;0,AS19&gt;0)),"ERROR",IFERROR(SUM(AR19:AS19)/AT19,"ERROR"))))</f>
        <v>0.42623947208474428</v>
      </c>
    </row>
    <row r="20" spans="1:47" x14ac:dyDescent="0.25">
      <c r="A20" s="1"/>
      <c r="B20" s="8"/>
      <c r="C20" s="8" t="s">
        <v>30</v>
      </c>
      <c r="D20" s="53" t="s">
        <v>28</v>
      </c>
      <c r="E20" s="53">
        <v>139739</v>
      </c>
      <c r="F20" s="54">
        <v>92381</v>
      </c>
      <c r="G20" s="15">
        <f>IF(SUMPRODUCT(LEN(D20:F20))=0,"",IF(AND(F20&gt;0,OR(LEN(D20)=0,D20=0),OR(LEN(E20)=0,E20=0)),"ERROR",IF(AND(OR(F20=0,F20=0),OR(D20&gt;0,E20&gt;0)),"ERROR",IFERROR(SUM(D20:E20)/F20,"ERROR"))))</f>
        <v>1.5126378800835669</v>
      </c>
      <c r="H20" s="53"/>
      <c r="I20" s="53">
        <v>158082</v>
      </c>
      <c r="J20" s="54">
        <v>92381</v>
      </c>
      <c r="K20" s="15">
        <f>IF(SUMPRODUCT(LEN(H20:J20))=0,"",IF(AND(J20&gt;0,OR(LEN(H20)=0,H20=0),OR(LEN(I20)=0,I20=0)),"ERROR",IF(AND(OR(J20=0,J20=0),OR(H20&gt;0,I20&gt;0)),"ERROR",IFERROR(SUM(H20:I20)/J20,"ERROR"))))</f>
        <v>1.711196025156688</v>
      </c>
      <c r="L20" s="53" t="s">
        <v>28</v>
      </c>
      <c r="M20" s="53">
        <v>129626</v>
      </c>
      <c r="N20" s="54">
        <v>92381</v>
      </c>
      <c r="O20" s="15">
        <f>IF(SUMPRODUCT(LEN(L20:N20))=0,"",IF(AND(N20&gt;0,OR(LEN(L20)=0,L20=0),OR(LEN(M20)=0,M20=0)),"ERROR",IF(AND(OR(N20=0,N20=0),OR(L20&gt;0,M20&gt;0)),"ERROR",IFERROR(SUM(L20:M20)/N20,"ERROR"))))</f>
        <v>1.4031673179549908</v>
      </c>
      <c r="P20" s="53" t="s">
        <v>28</v>
      </c>
      <c r="Q20" s="53">
        <v>194920</v>
      </c>
      <c r="R20" s="54">
        <v>92381</v>
      </c>
      <c r="S20" s="15">
        <f>IF(SUMPRODUCT(LEN(P20:R20))=0,"",IF(AND(R20&gt;0,OR(LEN(P20)=0,P20=0),OR(LEN(Q20)=0,Q20=0)),"ERROR",IF(AND(OR(R20=0,R20=0),OR(P20&gt;0,Q20&gt;0)),"ERROR",IFERROR(SUM(P20:Q20)/R20,"ERROR"))))</f>
        <v>2.1099576752795488</v>
      </c>
      <c r="T20" s="53"/>
      <c r="U20" s="53">
        <v>218428</v>
      </c>
      <c r="V20" s="54">
        <v>92381</v>
      </c>
      <c r="W20" s="15">
        <f>IF(SUMPRODUCT(LEN(T20:V20))=0,"",IF(AND(V20&gt;0,OR(LEN(T20)=0,T20=0),OR(LEN(U20)=0,U20=0)),"ERROR",IF(AND(OR(V20=0,V20=0),OR(T20&gt;0,U20&gt;0)),"ERROR",IFERROR(SUM(T20:U20)/V20,"ERROR"))))</f>
        <v>2.3644255853476364</v>
      </c>
      <c r="X20" s="53"/>
      <c r="Y20" s="53">
        <f>258022-9031</f>
        <v>248991</v>
      </c>
      <c r="Z20" s="54">
        <v>92381</v>
      </c>
      <c r="AA20" s="15">
        <f>IF(SUMPRODUCT(LEN(X20:Z20))=0,"",IF(AND(Z20&gt;0,OR(LEN(X20)=0,X20=0),OR(LEN(Y20)=0,Y20=0)),"ERROR",IF(AND(OR(Z20=0,Z20=0),OR(X20&gt;0,Y20&gt;0)),"ERROR",IFERROR(SUM(X20:Y20)/Z20,"ERROR"))))</f>
        <v>2.6952620127515399</v>
      </c>
      <c r="AB20" s="53"/>
      <c r="AC20" s="53">
        <v>177716</v>
      </c>
      <c r="AD20" s="54">
        <v>92381</v>
      </c>
      <c r="AE20" s="15">
        <f>IF(SUMPRODUCT(LEN(AB20:AD20))=0,"",IF(AND(AD20&gt;0,OR(LEN(AB20)=0,AB20=0),OR(LEN(AC20)=0,AC20=0)),"ERROR",IF(AND(OR(AD20=0,AD20=0),OR(AB20&gt;0,AC20&gt;0)),"ERROR",IFERROR(SUM(AB20:AC20)/AD20,"ERROR"))))</f>
        <v>1.9237289052943787</v>
      </c>
      <c r="AF20" s="53"/>
      <c r="AG20" s="53">
        <v>252050</v>
      </c>
      <c r="AH20" s="54">
        <v>92381</v>
      </c>
      <c r="AI20" s="15">
        <f>IF(SUMPRODUCT(LEN(AF20:AH20))=0,"",IF(AND(AH20&gt;0,OR(LEN(AF20)=0,AF20=0),OR(LEN(AG20)=0,AG20=0)),"ERROR",IF(AND(OR(AH20=0,AH20=0),OR(AF20&gt;0,AG20&gt;0)),"ERROR",IFERROR(SUM(AF20:AG20)/AH20,"ERROR"))))</f>
        <v>2.7283748822809883</v>
      </c>
      <c r="AJ20" s="53"/>
      <c r="AK20" s="53">
        <v>372943</v>
      </c>
      <c r="AL20" s="54">
        <v>92381</v>
      </c>
      <c r="AM20" s="15">
        <f>IF(SUMPRODUCT(LEN(AJ20:AL20))=0,"",IF(AND(AL20&gt;0,OR(LEN(AJ20)=0,AJ20=0),OR(LEN(AK20)=0,AK20=0)),"ERROR",IF(AND(OR(AL20=0,AL20=0),OR(AJ20&gt;0,AK20&gt;0)),"ERROR",IFERROR(SUM(AJ20:AK20)/AL20,"ERROR"))))</f>
        <v>4.0370097747372293</v>
      </c>
      <c r="AN20" s="53"/>
      <c r="AO20" s="53">
        <v>399130</v>
      </c>
      <c r="AP20" s="54">
        <v>92381</v>
      </c>
      <c r="AQ20" s="15">
        <f>IF(SUMPRODUCT(LEN(AN20:AP20))=0,"",IF(AND(AP20&gt;0,OR(LEN(AN20)=0,AN20=0),OR(LEN(AO20)=0,AO20=0)),"ERROR",IF(AND(OR(AP20=0,AP20=0),OR(AN20&gt;0,AO20&gt;0)),"ERROR",IFERROR(SUM(AN20:AO20)/AP20,"ERROR"))))</f>
        <v>4.3204771543932194</v>
      </c>
      <c r="AR20" s="13"/>
      <c r="AS20" s="13">
        <v>273249</v>
      </c>
      <c r="AT20" s="14">
        <v>92381</v>
      </c>
      <c r="AU20" s="15">
        <f>IF(SUMPRODUCT(LEN(AR20:AT20))=0,"",IF(AND(AT20&gt;0,OR(LEN(AR20)=0,AR20=0),OR(LEN(AS20)=0,AS20=0)),"ERROR",IF(AND(OR(AT20=0,AT20=0),OR(AR20&gt;0,AS20&gt;0)),"ERROR",IFERROR(SUM(AR20:AS20)/AT20,"ERROR"))))</f>
        <v>2.9578484753358376</v>
      </c>
    </row>
    <row r="21" spans="1:47" x14ac:dyDescent="0.25">
      <c r="A21" s="1"/>
      <c r="B21" s="8"/>
      <c r="C21" s="8" t="s">
        <v>34</v>
      </c>
      <c r="D21" s="53"/>
      <c r="E21" s="53"/>
      <c r="F21" s="55"/>
      <c r="G21" s="22"/>
      <c r="H21" s="53"/>
      <c r="I21" s="53"/>
      <c r="J21" s="55"/>
      <c r="K21" s="22"/>
      <c r="L21" s="53"/>
      <c r="M21" s="53"/>
      <c r="N21" s="55"/>
      <c r="O21" s="22"/>
      <c r="P21" s="53"/>
      <c r="Q21" s="53"/>
      <c r="R21" s="55"/>
      <c r="S21" s="22"/>
      <c r="T21" s="53"/>
      <c r="U21" s="53"/>
      <c r="V21" s="55"/>
      <c r="W21" s="22"/>
      <c r="X21" s="53"/>
      <c r="Y21" s="53"/>
      <c r="Z21" s="55"/>
      <c r="AA21" s="22"/>
      <c r="AB21" s="53"/>
      <c r="AC21" s="53"/>
      <c r="AD21" s="55"/>
      <c r="AE21" s="22"/>
      <c r="AF21" s="53"/>
      <c r="AG21" s="53"/>
      <c r="AH21" s="55"/>
      <c r="AI21" s="22"/>
      <c r="AJ21" s="53"/>
      <c r="AK21" s="53"/>
      <c r="AL21" s="55"/>
      <c r="AM21" s="22"/>
      <c r="AN21" s="53"/>
      <c r="AO21" s="53"/>
      <c r="AP21" s="55"/>
      <c r="AQ21" s="22"/>
      <c r="AR21" s="13"/>
      <c r="AS21" s="13"/>
      <c r="AT21" s="55"/>
      <c r="AU21" s="22"/>
    </row>
    <row r="22" spans="1:47" x14ac:dyDescent="0.25">
      <c r="A22" s="1"/>
      <c r="B22" s="8"/>
      <c r="C22" s="8"/>
      <c r="D22" s="16"/>
      <c r="E22" s="16"/>
      <c r="F22" s="23"/>
      <c r="G22" s="24"/>
      <c r="H22" s="16"/>
      <c r="I22" s="16"/>
      <c r="J22" s="23"/>
      <c r="K22" s="24"/>
      <c r="L22" s="16"/>
      <c r="M22" s="16"/>
      <c r="N22" s="23"/>
      <c r="O22" s="24"/>
      <c r="P22" s="16"/>
      <c r="Q22" s="16"/>
      <c r="R22" s="23"/>
      <c r="S22" s="24"/>
      <c r="T22" s="16"/>
      <c r="U22" s="16"/>
      <c r="V22" s="23"/>
      <c r="W22" s="24"/>
      <c r="X22" s="16"/>
      <c r="Y22" s="16"/>
      <c r="Z22" s="23"/>
      <c r="AA22" s="24"/>
      <c r="AB22" s="16"/>
      <c r="AC22" s="16"/>
      <c r="AD22" s="23"/>
      <c r="AE22" s="24"/>
      <c r="AF22" s="16"/>
      <c r="AG22" s="16"/>
      <c r="AH22" s="23"/>
      <c r="AI22" s="24"/>
      <c r="AJ22" s="16"/>
      <c r="AK22" s="16"/>
      <c r="AL22" s="23"/>
      <c r="AM22" s="24"/>
      <c r="AN22" s="16"/>
      <c r="AO22" s="16"/>
      <c r="AP22" s="23"/>
      <c r="AQ22" s="24"/>
      <c r="AR22" s="16"/>
      <c r="AS22" s="16"/>
      <c r="AT22" s="23"/>
      <c r="AU22" s="24"/>
    </row>
    <row r="23" spans="1:47" x14ac:dyDescent="0.25">
      <c r="A23" s="1"/>
      <c r="B23" s="8"/>
      <c r="C23" s="7" t="str">
        <f>"SUBTOTAL "&amp;C16</f>
        <v>SUBTOTAL Building Maintenance</v>
      </c>
      <c r="D23" s="19">
        <f>SUM(D18:D21)</f>
        <v>814430</v>
      </c>
      <c r="E23" s="19">
        <f>SUM(E18:E21)</f>
        <v>139739</v>
      </c>
      <c r="F23" s="20">
        <f>SUM(F18:F20)</f>
        <v>532744</v>
      </c>
      <c r="G23" s="15">
        <f>IF(COUNTIF(G18:G20,"ERROR")&gt;0,"ERROR",IFERROR(SUM(D23:E23)/F23,0))</f>
        <v>1.7910459808087937</v>
      </c>
      <c r="H23" s="19">
        <f>SUM(H18:H21)</f>
        <v>782944</v>
      </c>
      <c r="I23" s="19">
        <f>SUM(I18:I21)</f>
        <v>158082</v>
      </c>
      <c r="J23" s="20">
        <f>SUM(J18:J20)</f>
        <v>532744</v>
      </c>
      <c r="K23" s="15">
        <f>IF(COUNTIF(K18:K20,"ERROR")&gt;0,"ERROR",IFERROR(SUM(H23:I23)/J23,0))</f>
        <v>1.7663755950325108</v>
      </c>
      <c r="L23" s="19">
        <f>SUM(L18:L21)</f>
        <v>711256</v>
      </c>
      <c r="M23" s="19">
        <f>SUM(M18:M21)</f>
        <v>150026</v>
      </c>
      <c r="N23" s="20">
        <f>SUM(N18:N20)</f>
        <v>532744</v>
      </c>
      <c r="O23" s="15">
        <f>IF(COUNTIF(O18:O20,"ERROR")&gt;0,"ERROR",IFERROR(SUM(L23:M23)/N23,0))</f>
        <v>1.6166901926628925</v>
      </c>
      <c r="P23" s="19">
        <f>SUM(P18:P21)</f>
        <v>736484</v>
      </c>
      <c r="Q23" s="19">
        <f>SUM(Q18:Q21)</f>
        <v>215320</v>
      </c>
      <c r="R23" s="20">
        <f>SUM(R18:R20)</f>
        <v>532744</v>
      </c>
      <c r="S23" s="15">
        <f>IF(COUNTIF(S18:S20,"ERROR")&gt;0,"ERROR",IFERROR(SUM(P23:Q23)/R23,0))</f>
        <v>1.7866067004039463</v>
      </c>
      <c r="T23" s="19">
        <f>SUM(T18:T21)</f>
        <v>1226140</v>
      </c>
      <c r="U23" s="19">
        <f>SUM(U18:U21)</f>
        <v>226277</v>
      </c>
      <c r="V23" s="20">
        <f>SUM(V18:V20)</f>
        <v>547044</v>
      </c>
      <c r="W23" s="15">
        <f>IF(COUNTIF(W18:W20,"ERROR")&gt;0,"ERROR",IFERROR(SUM(T23:U23)/V23,0))</f>
        <v>2.6550277491390091</v>
      </c>
      <c r="X23" s="19">
        <f>SUM(X18:X21)</f>
        <v>1288433</v>
      </c>
      <c r="Y23" s="19">
        <f>SUM(Y18:Y21)</f>
        <v>258022</v>
      </c>
      <c r="Z23" s="20">
        <f>SUM(Z18:Z20)</f>
        <v>547044</v>
      </c>
      <c r="AA23" s="15">
        <f>IF(COUNTIF(AA18:AA20,"ERROR")&gt;0,"ERROR",IFERROR(SUM(X23:Y23)/Z23,0))</f>
        <v>2.8269298264856211</v>
      </c>
      <c r="AB23" s="19">
        <f>SUM(AB18:AB21)</f>
        <v>1260316</v>
      </c>
      <c r="AC23" s="19">
        <f>SUM(AC18:AC21)</f>
        <v>184161</v>
      </c>
      <c r="AD23" s="20">
        <f>SUM(AD18:AD20)</f>
        <v>547044</v>
      </c>
      <c r="AE23" s="15">
        <f>IF(COUNTIF(AE18:AE20,"ERROR")&gt;0,"ERROR",IFERROR(SUM(AB23:AC23)/AD23,0))</f>
        <v>2.6405133773517302</v>
      </c>
      <c r="AF23" s="19">
        <f>SUM(AF18:AF21)</f>
        <v>1255694</v>
      </c>
      <c r="AG23" s="19">
        <f>SUM(AG18:AG21)</f>
        <v>261107</v>
      </c>
      <c r="AH23" s="20">
        <f>SUM(AH18:AH20)</f>
        <v>547044</v>
      </c>
      <c r="AI23" s="15">
        <f>IF(COUNTIF(AI18:AI20,"ERROR")&gt;0,"ERROR",IFERROR(SUM(AF23:AG23)/AH23,0))</f>
        <v>2.7727221210725279</v>
      </c>
      <c r="AJ23" s="19">
        <f>SUM(AJ18:AJ21)</f>
        <v>1302555</v>
      </c>
      <c r="AK23" s="19">
        <f>SUM(AK18:AK21)</f>
        <v>386344</v>
      </c>
      <c r="AL23" s="20">
        <f>SUM(AL18:AL20)</f>
        <v>547044</v>
      </c>
      <c r="AM23" s="15">
        <f>IF(COUNTIF(AM18:AM20,"ERROR")&gt;0,"ERROR",IFERROR(SUM(AJ23:AK23)/AL23,0))</f>
        <v>3.0873183875520067</v>
      </c>
      <c r="AN23" s="19">
        <f>SUM(AN18:AN21)</f>
        <v>1335508</v>
      </c>
      <c r="AO23" s="19">
        <f>SUM(AO18:AO21)</f>
        <v>413472</v>
      </c>
      <c r="AP23" s="20">
        <f>SUM(AP18:AP20)</f>
        <v>637625</v>
      </c>
      <c r="AQ23" s="15">
        <f>IF(COUNTIF(AQ18:AQ20,"ERROR")&gt;0,"ERROR",IFERROR(SUM(AN23:AO23)/AP23,0))</f>
        <v>2.7429602038815917</v>
      </c>
      <c r="AR23" s="19">
        <f>SUM(AR18:AR21)</f>
        <v>1399947</v>
      </c>
      <c r="AS23" s="19">
        <f>SUM(AS18:AS21)</f>
        <v>283067</v>
      </c>
      <c r="AT23" s="20">
        <f>SUM(AT18:AT20)</f>
        <v>637625</v>
      </c>
      <c r="AU23" s="15">
        <f>IF(COUNTIF(AU18:AU20,"ERROR")&gt;0,"ERROR",IFERROR(SUM(AR23:AS23)/AT23,0))</f>
        <v>2.6395044108998236</v>
      </c>
    </row>
    <row r="24" spans="1:47" x14ac:dyDescent="0.25">
      <c r="A24" s="1"/>
      <c r="B24" s="8"/>
      <c r="C24" s="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x14ac:dyDescent="0.25">
      <c r="A25" s="1"/>
      <c r="B25" s="3" t="s">
        <v>35</v>
      </c>
      <c r="C25" s="11" t="s">
        <v>36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x14ac:dyDescent="0.25">
      <c r="A26" s="1"/>
      <c r="B26" s="8"/>
      <c r="C26" s="12" t="s">
        <v>26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x14ac:dyDescent="0.25">
      <c r="A27" s="1"/>
      <c r="B27" s="8"/>
      <c r="C27" s="8" t="s">
        <v>37</v>
      </c>
      <c r="D27" s="53">
        <v>778109</v>
      </c>
      <c r="E27" s="53" t="s">
        <v>28</v>
      </c>
      <c r="F27" s="54">
        <v>429429</v>
      </c>
      <c r="G27" s="15">
        <f>IF(SUMPRODUCT(LEN(D27:F27))=0,"",IF(AND(F27&gt;0,OR(LEN(D27)=0,D27=0),OR(LEN(E27)=0,E27=0)),"ERROR",IF(AND(OR(F27=0,F27=0),OR(D27&gt;0,E27&gt;0)),"ERROR",IFERROR(SUM(D27:E27)/F27,"ERROR"))))</f>
        <v>1.8119619308430497</v>
      </c>
      <c r="H27" s="53">
        <v>819588</v>
      </c>
      <c r="I27" s="53"/>
      <c r="J27" s="54">
        <v>429429</v>
      </c>
      <c r="K27" s="15">
        <f>IF(SUMPRODUCT(LEN(H27:J27))=0,"",IF(AND(J27&gt;0,OR(LEN(H27)=0,H27=0),OR(LEN(I27)=0,I27=0)),"ERROR",IF(AND(OR(J27=0,J27=0),OR(H27&gt;0,I27&gt;0)),"ERROR",IFERROR(SUM(H27:I27)/J27,"ERROR"))))</f>
        <v>1.9085529854760623</v>
      </c>
      <c r="L27" s="53">
        <v>672584</v>
      </c>
      <c r="M27" s="53" t="s">
        <v>28</v>
      </c>
      <c r="N27" s="54">
        <v>423829</v>
      </c>
      <c r="O27" s="15">
        <f>IF(SUMPRODUCT(LEN(L27:N27))=0,"",IF(AND(N27&gt;0,OR(LEN(L27)=0,L27=0),OR(LEN(M27)=0,M27=0)),"ERROR",IF(AND(OR(N27=0,N27=0),OR(L27&gt;0,M27&gt;0)),"ERROR",IFERROR(SUM(L27:M27)/N27,"ERROR"))))</f>
        <v>1.5869230279192788</v>
      </c>
      <c r="P27" s="53">
        <v>765246.71</v>
      </c>
      <c r="Q27" s="53" t="s">
        <v>28</v>
      </c>
      <c r="R27" s="54">
        <v>423829</v>
      </c>
      <c r="S27" s="15">
        <f>IF(SUMPRODUCT(LEN(P27:R27))=0,"",IF(AND(R27&gt;0,OR(LEN(P27)=0,P27=0),OR(LEN(Q27)=0,Q27=0)),"ERROR",IF(AND(OR(R27=0,R27=0),OR(P27&gt;0,Q27&gt;0)),"ERROR",IFERROR(SUM(P27:Q27)/R27,"ERROR"))))</f>
        <v>1.8055553300977516</v>
      </c>
      <c r="T27" s="53">
        <v>754146</v>
      </c>
      <c r="U27" s="53"/>
      <c r="V27" s="54">
        <v>431629</v>
      </c>
      <c r="W27" s="15">
        <f>IF(SUMPRODUCT(LEN(T27:V27))=0,"",IF(AND(V27&gt;0,OR(LEN(T27)=0,T27=0),OR(LEN(U27)=0,U27=0)),"ERROR",IF(AND(OR(V27=0,V27=0),OR(T27&gt;0,U27&gt;0)),"ERROR",IFERROR(SUM(T27:U27)/V27,"ERROR"))))</f>
        <v>1.7472088298052262</v>
      </c>
      <c r="X27" s="53">
        <v>817234</v>
      </c>
      <c r="Y27" s="53"/>
      <c r="Z27" s="54">
        <v>431629</v>
      </c>
      <c r="AA27" s="15">
        <f>IF(SUMPRODUCT(LEN(X27:Z27))=0,"",IF(AND(Z27&gt;0,OR(LEN(X27)=0,X27=0),OR(LEN(Y27)=0,Y27=0)),"ERROR",IF(AND(OR(Z27=0,Z27=0),OR(X27&gt;0,Y27&gt;0)),"ERROR",IFERROR(SUM(X27:Y27)/Z27,"ERROR"))))</f>
        <v>1.8933713907082239</v>
      </c>
      <c r="AB27" s="53">
        <v>833464</v>
      </c>
      <c r="AC27" s="53"/>
      <c r="AD27" s="54">
        <v>431629</v>
      </c>
      <c r="AE27" s="15">
        <f>IF(SUMPRODUCT(LEN(AB27:AD27))=0,"",IF(AND(AD27&gt;0,OR(LEN(AB27)=0,AB27=0),OR(LEN(AC27)=0,AC27=0)),"ERROR",IF(AND(OR(AD27=0,AD27=0),OR(AB27&gt;0,AC27&gt;0)),"ERROR",IFERROR(SUM(AB27:AC27)/AD27,"ERROR"))))</f>
        <v>1.9309731273848607</v>
      </c>
      <c r="AF27" s="53">
        <v>846931</v>
      </c>
      <c r="AG27" s="53"/>
      <c r="AH27" s="54">
        <v>431629</v>
      </c>
      <c r="AI27" s="15">
        <f>IF(SUMPRODUCT(LEN(AF27:AH27))=0,"",IF(AND(AH27&gt;0,OR(LEN(AF27)=0,AF27=0),OR(LEN(AG27)=0,AG27=0)),"ERROR",IF(AND(OR(AH27=0,AH27=0),OR(AF27&gt;0,AG27&gt;0)),"ERROR",IFERROR(SUM(AF27:AG27)/AH27,"ERROR"))))</f>
        <v>1.9621735332890051</v>
      </c>
      <c r="AJ27" s="53">
        <v>856962</v>
      </c>
      <c r="AK27" s="53"/>
      <c r="AL27" s="54">
        <v>431629</v>
      </c>
      <c r="AM27" s="15">
        <f>IF(SUMPRODUCT(LEN(AJ27:AL27))=0,"",IF(AND(AL27&gt;0,OR(LEN(AJ27)=0,AJ27=0),OR(LEN(AK27)=0,AK27=0)),"ERROR",IF(AND(OR(AL27=0,AL27=0),OR(AJ27&gt;0,AK27&gt;0)),"ERROR",IFERROR(SUM(AJ27:AK27)/AL27,"ERROR"))))</f>
        <v>1.9854133990070175</v>
      </c>
      <c r="AN27" s="53">
        <v>881514</v>
      </c>
      <c r="AO27" s="53"/>
      <c r="AP27" s="54">
        <f>522210-16400</f>
        <v>505810</v>
      </c>
      <c r="AQ27" s="15">
        <f>IF(SUMPRODUCT(LEN(AN27:AP27))=0,"",IF(AND(AP27&gt;0,OR(LEN(AN27)=0,AN27=0),OR(LEN(AO27)=0,AO27=0)),"ERROR",IF(AND(OR(AP27=0,AP27=0),OR(AN27&gt;0,AO27&gt;0)),"ERROR",IFERROR(SUM(AN27:AO27)/AP27,"ERROR"))))</f>
        <v>1.7427769320495838</v>
      </c>
      <c r="AR27" s="13">
        <v>962503</v>
      </c>
      <c r="AS27" s="13"/>
      <c r="AT27" s="14">
        <v>505810</v>
      </c>
      <c r="AU27" s="15">
        <f>IF(SUMPRODUCT(LEN(AR27:AT27))=0,"",IF(AND(AT27&gt;0,OR(LEN(AR27)=0,AR27=0),OR(LEN(AS27)=0,AS27=0)),"ERROR",IF(AND(OR(AT27=0,AT27=0),OR(AR27&gt;0,AS27&gt;0)),"ERROR",IFERROR(SUM(AR27:AS27)/AT27,"ERROR"))))</f>
        <v>1.9028943674502283</v>
      </c>
    </row>
    <row r="28" spans="1:47" x14ac:dyDescent="0.25">
      <c r="A28" s="1"/>
      <c r="B28" s="8"/>
      <c r="C28" s="8" t="s">
        <v>29</v>
      </c>
      <c r="D28" s="53">
        <v>30255</v>
      </c>
      <c r="E28" s="53" t="s">
        <v>28</v>
      </c>
      <c r="F28" s="54">
        <v>16534</v>
      </c>
      <c r="G28" s="15">
        <f>IF(SUMPRODUCT(LEN(D28:F28))=0,"",IF(AND(F28&gt;0,OR(LEN(D28)=0,D28=0),OR(LEN(E28)=0,E28=0)),"ERROR",IF(AND(OR(F28=0,F28=0),OR(D28&gt;0,E28&gt;0)),"ERROR",IFERROR(SUM(D28:E28)/F28,"ERROR"))))</f>
        <v>1.8298657312205153</v>
      </c>
      <c r="H28" s="53">
        <v>27910</v>
      </c>
      <c r="I28" s="53"/>
      <c r="J28" s="54">
        <v>16534</v>
      </c>
      <c r="K28" s="15">
        <f>IF(SUMPRODUCT(LEN(H28:J28))=0,"",IF(AND(J28&gt;0,OR(LEN(H28)=0,H28=0),OR(LEN(I28)=0,I28=0)),"ERROR",IF(AND(OR(J28=0,J28=0),OR(H28&gt;0,I28&gt;0)),"ERROR",IFERROR(SUM(H28:I28)/J28,"ERROR"))))</f>
        <v>1.6880367727107779</v>
      </c>
      <c r="L28" s="53">
        <v>2597</v>
      </c>
      <c r="M28" s="53">
        <v>5068</v>
      </c>
      <c r="N28" s="54">
        <v>16534</v>
      </c>
      <c r="O28" s="15">
        <f>IF(SUMPRODUCT(LEN(L28:N28))=0,"",IF(AND(N28&gt;0,OR(LEN(L28)=0,L28=0),OR(LEN(M28)=0,M28=0)),"ERROR",IF(AND(OR(N28=0,N28=0),OR(L28&gt;0,M28&gt;0)),"ERROR",IFERROR(SUM(L28:M28)/N28,"ERROR"))))</f>
        <v>0.46359017781541068</v>
      </c>
      <c r="P28" s="53">
        <v>2008.3</v>
      </c>
      <c r="Q28" s="53">
        <v>4010</v>
      </c>
      <c r="R28" s="54">
        <v>16534</v>
      </c>
      <c r="S28" s="15">
        <f>IF(SUMPRODUCT(LEN(P28:R28))=0,"",IF(AND(R28&gt;0,OR(LEN(P28)=0,P28=0),OR(LEN(Q28)=0,Q28=0)),"ERROR",IF(AND(OR(R28=0,R28=0),OR(P28&gt;0,Q28&gt;0)),"ERROR",IFERROR(SUM(P28:Q28)/R28,"ERROR"))))</f>
        <v>0.36399540341115277</v>
      </c>
      <c r="T28" s="53"/>
      <c r="U28" s="53">
        <v>11439</v>
      </c>
      <c r="V28" s="54">
        <v>23034</v>
      </c>
      <c r="W28" s="15">
        <f>IF(SUMPRODUCT(LEN(T28:V28))=0,"",IF(AND(V28&gt;0,OR(LEN(T28)=0,T28=0),OR(LEN(U28)=0,U28=0)),"ERROR",IF(AND(OR(V28=0,V28=0),OR(T28&gt;0,U28&gt;0)),"ERROR",IFERROR(SUM(T28:U28)/V28,"ERROR"))))</f>
        <v>0.49661370148476164</v>
      </c>
      <c r="X28" s="53"/>
      <c r="Y28" s="53">
        <v>12052</v>
      </c>
      <c r="Z28" s="54">
        <v>23034</v>
      </c>
      <c r="AA28" s="15">
        <f>IF(SUMPRODUCT(LEN(X28:Z28))=0,"",IF(AND(Z28&gt;0,OR(LEN(X28)=0,X28=0),OR(LEN(Y28)=0,Y28=0)),"ERROR",IF(AND(OR(Z28=0,Z28=0),OR(X28&gt;0,Y28&gt;0)),"ERROR",IFERROR(SUM(X28:Y28)/Z28,"ERROR"))))</f>
        <v>0.52322653468785274</v>
      </c>
      <c r="AB28" s="53"/>
      <c r="AC28" s="53">
        <v>10323</v>
      </c>
      <c r="AD28" s="54">
        <v>23034</v>
      </c>
      <c r="AE28" s="15">
        <f>IF(SUMPRODUCT(LEN(AB28:AD28))=0,"",IF(AND(AD28&gt;0,OR(LEN(AB28)=0,AB28=0),OR(LEN(AC28)=0,AC28=0)),"ERROR",IF(AND(OR(AD28=0,AD28=0),OR(AB28&gt;0,AC28&gt;0)),"ERROR",IFERROR(SUM(AB28:AC28)/AD28,"ERROR"))))</f>
        <v>0.44816358426673614</v>
      </c>
      <c r="AF28" s="53"/>
      <c r="AG28" s="53">
        <v>8003</v>
      </c>
      <c r="AH28" s="54">
        <v>23034</v>
      </c>
      <c r="AI28" s="15">
        <f>IF(SUMPRODUCT(LEN(AF28:AH28))=0,"",IF(AND(AH28&gt;0,OR(LEN(AF28)=0,AF28=0),OR(LEN(AG28)=0,AG28=0)),"ERROR",IF(AND(OR(AH28=0,AH28=0),OR(AF28&gt;0,AG28&gt;0)),"ERROR",IFERROR(SUM(AF28:AG28)/AH28,"ERROR"))))</f>
        <v>0.34744291048015974</v>
      </c>
      <c r="AJ28" s="53"/>
      <c r="AK28" s="53">
        <v>2783</v>
      </c>
      <c r="AL28" s="54">
        <v>23034</v>
      </c>
      <c r="AM28" s="15">
        <f>IF(SUMPRODUCT(LEN(AJ28:AL28))=0,"",IF(AND(AL28&gt;0,OR(LEN(AJ28)=0,AJ28=0),OR(LEN(AK28)=0,AK28=0)),"ERROR",IF(AND(OR(AL28=0,AL28=0),OR(AJ28&gt;0,AK28&gt;0)),"ERROR",IFERROR(SUM(AJ28:AK28)/AL28,"ERROR"))))</f>
        <v>0.12082139446036294</v>
      </c>
      <c r="AN28" s="53"/>
      <c r="AO28" s="53">
        <v>3022</v>
      </c>
      <c r="AP28" s="54">
        <v>23034</v>
      </c>
      <c r="AQ28" s="15">
        <f>IF(SUMPRODUCT(LEN(AN28:AP28))=0,"",IF(AND(AP28&gt;0,OR(LEN(AN28)=0,AN28=0),OR(LEN(AO28)=0,AO28=0)),"ERROR",IF(AND(OR(AP28=0,AP28=0),OR(AN28&gt;0,AO28&gt;0)),"ERROR",IFERROR(SUM(AN28:AO28)/AP28,"ERROR"))))</f>
        <v>0.13119736042372146</v>
      </c>
      <c r="AR28" s="13"/>
      <c r="AS28" s="13">
        <v>3540</v>
      </c>
      <c r="AT28" s="14">
        <v>23034</v>
      </c>
      <c r="AU28" s="15">
        <f>IF(SUMPRODUCT(LEN(AR28:AT28))=0,"",IF(AND(AT28&gt;0,OR(LEN(AR28)=0,AR28=0),OR(LEN(AS28)=0,AS28=0)),"ERROR",IF(AND(OR(AT28=0,AT28=0),OR(AR28&gt;0,AS28&gt;0)),"ERROR",IFERROR(SUM(AR28:AS28)/AT28,"ERROR"))))</f>
        <v>0.15368585569158635</v>
      </c>
    </row>
    <row r="29" spans="1:47" x14ac:dyDescent="0.25">
      <c r="A29" s="1"/>
      <c r="B29" s="8"/>
      <c r="C29" s="8" t="s">
        <v>30</v>
      </c>
      <c r="D29" s="53" t="s">
        <v>28</v>
      </c>
      <c r="E29" s="53">
        <v>41124</v>
      </c>
      <c r="F29" s="54">
        <v>92381</v>
      </c>
      <c r="G29" s="15">
        <f>IF(SUMPRODUCT(LEN(D29:F29))=0,"",IF(AND(F29&gt;0,OR(LEN(D29)=0,D29=0),OR(LEN(E29)=0,E29=0)),"ERROR",IF(AND(OR(F29=0,F29=0),OR(D29&gt;0,E29&gt;0)),"ERROR",IFERROR(SUM(D29:E29)/F29,"ERROR"))))</f>
        <v>0.44515647156882909</v>
      </c>
      <c r="H29" s="53"/>
      <c r="I29" s="53">
        <v>41263</v>
      </c>
      <c r="J29" s="54">
        <v>92381</v>
      </c>
      <c r="K29" s="15">
        <f>IF(SUMPRODUCT(LEN(H29:J29))=0,"",IF(AND(J29&gt;0,OR(LEN(H29)=0,H29=0),OR(LEN(I29)=0,I29=0)),"ERROR",IF(AND(OR(J29=0,J29=0),OR(H29&gt;0,I29&gt;0)),"ERROR",IFERROR(SUM(H29:I29)/J29,"ERROR"))))</f>
        <v>0.4466611099685</v>
      </c>
      <c r="L29" s="53" t="s">
        <v>28</v>
      </c>
      <c r="M29" s="53">
        <v>45609</v>
      </c>
      <c r="N29" s="54">
        <v>92381</v>
      </c>
      <c r="O29" s="15">
        <f>IF(SUMPRODUCT(LEN(L29:N29))=0,"",IF(AND(N29&gt;0,OR(LEN(L29)=0,L29=0),OR(LEN(M29)=0,M29=0)),"ERROR",IF(AND(OR(N29=0,N29=0),OR(L29&gt;0,M29&gt;0)),"ERROR",IFERROR(SUM(L29:M29)/N29,"ERROR"))))</f>
        <v>0.49370541561576514</v>
      </c>
      <c r="P29" s="53" t="s">
        <v>28</v>
      </c>
      <c r="Q29" s="53">
        <v>36086</v>
      </c>
      <c r="R29" s="54">
        <v>92381</v>
      </c>
      <c r="S29" s="15">
        <f>IF(SUMPRODUCT(LEN(P29:R29))=0,"",IF(AND(R29&gt;0,OR(LEN(P29)=0,P29=0),OR(LEN(Q29)=0,Q29=0)),"ERROR",IF(AND(OR(R29=0,R29=0),OR(P29&gt;0,Q29&gt;0)),"ERROR",IFERROR(SUM(P29:Q29)/R29,"ERROR"))))</f>
        <v>0.39062144813327415</v>
      </c>
      <c r="T29" s="53"/>
      <c r="U29" s="53">
        <v>40037</v>
      </c>
      <c r="V29" s="54">
        <v>92381</v>
      </c>
      <c r="W29" s="15">
        <f>IF(SUMPRODUCT(LEN(T29:V29))=0,"",IF(AND(V29&gt;0,OR(LEN(T29)=0,T29=0),OR(LEN(U29)=0,U29=0)),"ERROR",IF(AND(OR(V29=0,V29=0),OR(T29&gt;0,U29&gt;0)),"ERROR",IFERROR(SUM(T29:U29)/V29,"ERROR"))))</f>
        <v>0.43338998278866869</v>
      </c>
      <c r="X29" s="53"/>
      <c r="Y29" s="53">
        <f>54239-Y28</f>
        <v>42187</v>
      </c>
      <c r="Z29" s="54">
        <v>92381</v>
      </c>
      <c r="AA29" s="15">
        <f>IF(SUMPRODUCT(LEN(X29:Z29))=0,"",IF(AND(Z29&gt;0,OR(LEN(X29)=0,X29=0),OR(LEN(Y29)=0,Y29=0)),"ERROR",IF(AND(OR(Z29=0,Z29=0),OR(X29&gt;0,Y29&gt;0)),"ERROR",IFERROR(SUM(X29:Y29)/Z29,"ERROR"))))</f>
        <v>0.45666316666847079</v>
      </c>
      <c r="AB29" s="53"/>
      <c r="AC29" s="53">
        <v>36132</v>
      </c>
      <c r="AD29" s="54">
        <v>92381</v>
      </c>
      <c r="AE29" s="15">
        <f>IF(SUMPRODUCT(LEN(AB29:AD29))=0,"",IF(AND(AD29&gt;0,OR(LEN(AB29)=0,AB29=0),OR(LEN(AC29)=0,AC29=0)),"ERROR",IF(AND(OR(AD29=0,AD29=0),OR(AB29&gt;0,AC29&gt;0)),"ERROR",IFERROR(SUM(AB29:AC29)/AD29,"ERROR"))))</f>
        <v>0.39111938602093504</v>
      </c>
      <c r="AF29" s="53"/>
      <c r="AG29" s="53">
        <v>28012</v>
      </c>
      <c r="AH29" s="54">
        <v>92381</v>
      </c>
      <c r="AI29" s="15">
        <f>IF(SUMPRODUCT(LEN(AF29:AH29))=0,"",IF(AND(AH29&gt;0,OR(LEN(AF29)=0,AF29=0),OR(LEN(AG29)=0,AG29=0)),"ERROR",IF(AND(OR(AH29=0,AH29=0),OR(AF29&gt;0,AG29&gt;0)),"ERROR",IFERROR(SUM(AF29:AG29)/AH29,"ERROR"))))</f>
        <v>0.30322252411210099</v>
      </c>
      <c r="AJ29" s="53"/>
      <c r="AK29" s="53">
        <v>9742</v>
      </c>
      <c r="AL29" s="54">
        <v>92381</v>
      </c>
      <c r="AM29" s="15">
        <f>IF(SUMPRODUCT(LEN(AJ29:AL29))=0,"",IF(AND(AL29&gt;0,OR(LEN(AJ29)=0,AJ29=0),OR(LEN(AK29)=0,AK29=0)),"ERROR",IF(AND(OR(AL29=0,AL29=0),OR(AJ29&gt;0,AK29&gt;0)),"ERROR",IFERROR(SUM(AJ29:AK29)/AL29,"ERROR"))))</f>
        <v>0.10545458481722432</v>
      </c>
      <c r="AN29" s="53"/>
      <c r="AO29" s="53">
        <v>10578</v>
      </c>
      <c r="AP29" s="54">
        <v>92381</v>
      </c>
      <c r="AQ29" s="15">
        <f>IF(SUMPRODUCT(LEN(AN29:AP29))=0,"",IF(AND(AP29&gt;0,OR(LEN(AN29)=0,AN29=0),OR(LEN(AO29)=0,AO29=0)),"ERROR",IF(AND(OR(AP29=0,AP29=0),OR(AN29&gt;0,AO29&gt;0)),"ERROR",IFERROR(SUM(AN29:AO29)/AP29,"ERROR"))))</f>
        <v>0.11450406468862645</v>
      </c>
      <c r="AR29" s="13"/>
      <c r="AS29" s="13">
        <v>12390</v>
      </c>
      <c r="AT29" s="14">
        <v>92381</v>
      </c>
      <c r="AU29" s="15">
        <f>IF(SUMPRODUCT(LEN(AR29:AT29))=0,"",IF(AND(AT29&gt;0,OR(LEN(AR29)=0,AR29=0),OR(LEN(AS29)=0,AS29=0)),"ERROR",IF(AND(OR(AT29=0,AT29=0),OR(AR29&gt;0,AS29&gt;0)),"ERROR",IFERROR(SUM(AR29:AS29)/AT29,"ERROR"))))</f>
        <v>0.13411848756778991</v>
      </c>
    </row>
    <row r="30" spans="1:47" x14ac:dyDescent="0.25">
      <c r="A30" s="1"/>
      <c r="B30" s="8"/>
      <c r="C30" s="8"/>
      <c r="D30" s="16"/>
      <c r="E30" s="16"/>
      <c r="F30" s="17"/>
      <c r="G30" s="18"/>
      <c r="H30" s="16"/>
      <c r="I30" s="16"/>
      <c r="J30" s="17"/>
      <c r="K30" s="18"/>
      <c r="L30" s="16"/>
      <c r="M30" s="16"/>
      <c r="N30" s="17"/>
      <c r="O30" s="18"/>
      <c r="P30" s="16"/>
      <c r="Q30" s="16"/>
      <c r="R30" s="17"/>
      <c r="S30" s="18"/>
      <c r="T30" s="16"/>
      <c r="U30" s="16"/>
      <c r="V30" s="17"/>
      <c r="W30" s="18"/>
      <c r="X30" s="16"/>
      <c r="Y30" s="16"/>
      <c r="Z30" s="17"/>
      <c r="AA30" s="18"/>
      <c r="AB30" s="16"/>
      <c r="AC30" s="16"/>
      <c r="AD30" s="17"/>
      <c r="AE30" s="18"/>
      <c r="AF30" s="16"/>
      <c r="AG30" s="16"/>
      <c r="AH30" s="17"/>
      <c r="AI30" s="18"/>
      <c r="AJ30" s="16"/>
      <c r="AK30" s="16"/>
      <c r="AL30" s="17"/>
      <c r="AM30" s="18"/>
      <c r="AN30" s="16"/>
      <c r="AO30" s="16"/>
      <c r="AP30" s="17"/>
      <c r="AQ30" s="18"/>
      <c r="AR30" s="16"/>
      <c r="AS30" s="16"/>
      <c r="AT30" s="17"/>
      <c r="AU30" s="18"/>
    </row>
    <row r="31" spans="1:47" x14ac:dyDescent="0.25">
      <c r="A31" s="1"/>
      <c r="B31" s="8"/>
      <c r="C31" s="7" t="str">
        <f>"SUBTOTAL "&amp;C25</f>
        <v>SUBTOTAL Custodial Services</v>
      </c>
      <c r="D31" s="19">
        <f>SUM(D27:D29)</f>
        <v>808364</v>
      </c>
      <c r="E31" s="19">
        <f>SUM(E27:E29)</f>
        <v>41124</v>
      </c>
      <c r="F31" s="20">
        <f>SUM(F27:F29)</f>
        <v>538344</v>
      </c>
      <c r="G31" s="15">
        <f>IF(COUNTIF(G27:G29,"ERROR")&gt;0,"ERROR",IFERROR(SUM(D31:E31)/F31,0))</f>
        <v>1.5779650186497853</v>
      </c>
      <c r="H31" s="19">
        <f>SUM(H27:H29)</f>
        <v>847498</v>
      </c>
      <c r="I31" s="19">
        <f>SUM(I27:I29)</f>
        <v>41263</v>
      </c>
      <c r="J31" s="20">
        <f>SUM(J27:J29)</f>
        <v>538344</v>
      </c>
      <c r="K31" s="15">
        <f>IF(COUNTIF(K27:K29,"ERROR")&gt;0,"ERROR",IFERROR(SUM(H31:I31)/J31,0))</f>
        <v>1.6509165143477034</v>
      </c>
      <c r="L31" s="19">
        <f>SUM(L27:L29)</f>
        <v>675181</v>
      </c>
      <c r="M31" s="19">
        <f>SUM(M27:M29)</f>
        <v>50677</v>
      </c>
      <c r="N31" s="20">
        <f>SUM(N27:N29)</f>
        <v>532744</v>
      </c>
      <c r="O31" s="15">
        <f>IF(COUNTIF(O27:O29,"ERROR")&gt;0,"ERROR",IFERROR(SUM(L31:M31)/N31,0))</f>
        <v>1.3624893006772483</v>
      </c>
      <c r="P31" s="19">
        <f>SUM(P27:P29)</f>
        <v>767255.01</v>
      </c>
      <c r="Q31" s="19">
        <f>SUM(Q27:Q29)</f>
        <v>40096</v>
      </c>
      <c r="R31" s="20">
        <f>SUM(R27:R29)</f>
        <v>532744</v>
      </c>
      <c r="S31" s="15">
        <f>IF(COUNTIF(S27:S29,"ERROR")&gt;0,"ERROR",IFERROR(SUM(P31:Q31)/R31,0))</f>
        <v>1.5154577245356118</v>
      </c>
      <c r="T31" s="19">
        <f>SUM(T27:T29)</f>
        <v>754146</v>
      </c>
      <c r="U31" s="19">
        <f>SUM(U27:U29)</f>
        <v>51476</v>
      </c>
      <c r="V31" s="20">
        <f>SUM(V27:V29)</f>
        <v>547044</v>
      </c>
      <c r="W31" s="15">
        <f>IF(COUNTIF(W27:W29,"ERROR")&gt;0,"ERROR",IFERROR(SUM(T31:U31)/V31,0))</f>
        <v>1.4726822705303413</v>
      </c>
      <c r="X31" s="19">
        <f>SUM(X27:X29)</f>
        <v>817234</v>
      </c>
      <c r="Y31" s="19">
        <f>SUM(Y27:Y29)</f>
        <v>54239</v>
      </c>
      <c r="Z31" s="20">
        <f>SUM(Z27:Z29)</f>
        <v>547044</v>
      </c>
      <c r="AA31" s="15">
        <f>IF(COUNTIF(AA27:AA29,"ERROR")&gt;0,"ERROR",IFERROR(SUM(X31:Y31)/Z31,0))</f>
        <v>1.5930583280321144</v>
      </c>
      <c r="AB31" s="19">
        <f>SUM(AB27:AB29)</f>
        <v>833464</v>
      </c>
      <c r="AC31" s="19">
        <f>SUM(AC27:AC29)</f>
        <v>46455</v>
      </c>
      <c r="AD31" s="20">
        <f>SUM(AD27:AD29)</f>
        <v>547044</v>
      </c>
      <c r="AE31" s="15">
        <f>IF(COUNTIF(AE27:AE29,"ERROR")&gt;0,"ERROR",IFERROR(SUM(AB31:AC31)/AD31,0))</f>
        <v>1.6084976711196906</v>
      </c>
      <c r="AF31" s="19">
        <f>SUM(AF27:AF29)</f>
        <v>846931</v>
      </c>
      <c r="AG31" s="19">
        <f>SUM(AG27:AG29)</f>
        <v>36015</v>
      </c>
      <c r="AH31" s="20">
        <f>SUM(AH27:AH29)</f>
        <v>547044</v>
      </c>
      <c r="AI31" s="15">
        <f>IF(COUNTIF(AI27:AI29,"ERROR")&gt;0,"ERROR",IFERROR(SUM(AF31:AG31)/AH31,0))</f>
        <v>1.6140310468627752</v>
      </c>
      <c r="AJ31" s="19">
        <f>SUM(AJ27:AJ29)</f>
        <v>856962</v>
      </c>
      <c r="AK31" s="19">
        <f>SUM(AK27:AK29)</f>
        <v>12525</v>
      </c>
      <c r="AL31" s="20">
        <f>SUM(AL27:AL29)</f>
        <v>547044</v>
      </c>
      <c r="AM31" s="15">
        <f>IF(COUNTIF(AM27:AM29,"ERROR")&gt;0,"ERROR",IFERROR(SUM(AJ31:AK31)/AL31,0))</f>
        <v>1.5894279070787725</v>
      </c>
      <c r="AN31" s="19">
        <f>SUM(AN27:AN29)</f>
        <v>881514</v>
      </c>
      <c r="AO31" s="19">
        <f>SUM(AO27:AO29)</f>
        <v>13600</v>
      </c>
      <c r="AP31" s="20">
        <f>SUM(AP27:AP29)</f>
        <v>621225</v>
      </c>
      <c r="AQ31" s="15">
        <f>IF(COUNTIF(AQ27:AQ29,"ERROR")&gt;0,"ERROR",IFERROR(SUM(AN31:AO31)/AP31,0))</f>
        <v>1.4408853474988934</v>
      </c>
      <c r="AR31" s="19">
        <f>SUM(AR27:AR29)</f>
        <v>962503</v>
      </c>
      <c r="AS31" s="19">
        <f>SUM(AS27:AS29)</f>
        <v>15930</v>
      </c>
      <c r="AT31" s="20">
        <f>SUM(AT27:AT29)</f>
        <v>621225</v>
      </c>
      <c r="AU31" s="15">
        <f>IF(COUNTIF(AU27:AU29,"ERROR")&gt;0,"ERROR",IFERROR(SUM(AR31:AS31)/AT31,0))</f>
        <v>1.575005835244879</v>
      </c>
    </row>
    <row r="32" spans="1:47" x14ac:dyDescent="0.25">
      <c r="A32" s="1"/>
      <c r="B32" s="8"/>
      <c r="C32" s="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x14ac:dyDescent="0.25">
      <c r="A33" s="1"/>
      <c r="B33" s="3" t="s">
        <v>38</v>
      </c>
      <c r="C33" s="11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47" x14ac:dyDescent="0.25">
      <c r="A34" s="1"/>
      <c r="B34" s="8"/>
      <c r="C34" s="12" t="s">
        <v>26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47" x14ac:dyDescent="0.25">
      <c r="A35" s="1"/>
      <c r="B35" s="25"/>
      <c r="C35" s="8" t="s">
        <v>40</v>
      </c>
      <c r="D35" s="53">
        <v>544887</v>
      </c>
      <c r="E35" s="53" t="s">
        <v>28</v>
      </c>
      <c r="F35" s="54">
        <v>423829</v>
      </c>
      <c r="G35" s="15">
        <f>IF(SUMPRODUCT(LEN(D35:F35))=0,"",IF(AND(F35&gt;0,OR(LEN(D35)=0,D35=0),OR(LEN(E35)=0,E35=0)),"ERROR",IF(AND(OR(F35=0,F35=0),OR(D35&gt;0,E35&gt;0)),"ERROR",IFERROR(SUM(D35:E35)/F35,"ERROR"))))</f>
        <v>1.2856293457974797</v>
      </c>
      <c r="H35" s="53">
        <v>623888</v>
      </c>
      <c r="I35" s="53"/>
      <c r="J35" s="54">
        <v>423829</v>
      </c>
      <c r="K35" s="15">
        <f>IF(SUMPRODUCT(LEN(H35:J35))=0,"",IF(AND(J35&gt;0,OR(LEN(H35)=0,H35=0),OR(LEN(I35)=0,I35=0)),"ERROR",IF(AND(OR(J35=0,J35=0),OR(H35&gt;0,I35&gt;0)),"ERROR",IFERROR(SUM(H35:I35)/J35,"ERROR"))))</f>
        <v>1.4720276337862677</v>
      </c>
      <c r="L35" s="53">
        <v>661613</v>
      </c>
      <c r="M35" s="53" t="s">
        <v>28</v>
      </c>
      <c r="N35" s="54">
        <v>423829</v>
      </c>
      <c r="O35" s="15">
        <f>IF(SUMPRODUCT(LEN(L35:N35))=0,"",IF(AND(N35&gt;0,OR(LEN(L35)=0,L35=0),OR(LEN(M35)=0,M35=0)),"ERROR",IF(AND(OR(N35=0,N35=0),OR(L35&gt;0,M35&gt;0)),"ERROR",IFERROR(SUM(L35:M35)/N35,"ERROR"))))</f>
        <v>1.5610375882726288</v>
      </c>
      <c r="P35" s="53">
        <v>575052</v>
      </c>
      <c r="Q35" s="53" t="s">
        <v>28</v>
      </c>
      <c r="R35" s="54">
        <v>423829</v>
      </c>
      <c r="S35" s="15">
        <f>IF(SUMPRODUCT(LEN(P35:R35))=0,"",IF(AND(R35&gt;0,OR(LEN(P35)=0,P35=0),OR(LEN(Q35)=0,Q35=0)),"ERROR",IF(AND(OR(R35=0,R35=0),OR(P35&gt;0,Q35&gt;0)),"ERROR",IFERROR(SUM(P35:Q35)/R35,"ERROR"))))</f>
        <v>1.356801917754566</v>
      </c>
      <c r="T35" s="53">
        <v>599676</v>
      </c>
      <c r="U35" s="53"/>
      <c r="V35" s="54">
        <v>431629</v>
      </c>
      <c r="W35" s="15">
        <f>IF(SUMPRODUCT(LEN(T35:V35))=0,"",IF(AND(V35&gt;0,OR(LEN(T35)=0,T35=0),OR(LEN(U35)=0,U35=0)),"ERROR",IF(AND(OR(V35=0,V35=0),OR(T35&gt;0,U35&gt;0)),"ERROR",IFERROR(SUM(T35:U35)/V35,"ERROR"))))</f>
        <v>1.3893320421009709</v>
      </c>
      <c r="X35" s="53">
        <v>611536</v>
      </c>
      <c r="Y35" s="53"/>
      <c r="Z35" s="54">
        <v>431629</v>
      </c>
      <c r="AA35" s="15">
        <f>IF(SUMPRODUCT(LEN(X35:Z35))=0,"",IF(AND(Z35&gt;0,OR(LEN(X35)=0,X35=0),OR(LEN(Y35)=0,Y35=0)),"ERROR",IF(AND(OR(Z35=0,Z35=0),OR(X35&gt;0,Y35&gt;0)),"ERROR",IFERROR(SUM(X35:Y35)/Z35,"ERROR"))))</f>
        <v>1.4168093432090985</v>
      </c>
      <c r="AB35" s="53">
        <v>608007</v>
      </c>
      <c r="AC35" s="53"/>
      <c r="AD35" s="54">
        <v>431629</v>
      </c>
      <c r="AE35" s="15">
        <f>IF(SUMPRODUCT(LEN(AB35:AD35))=0,"",IF(AND(AD35&gt;0,OR(LEN(AB35)=0,AB35=0),OR(LEN(AC35)=0,AC35=0)),"ERROR",IF(AND(OR(AD35=0,AD35=0),OR(AB35&gt;0,AC35&gt;0)),"ERROR",IFERROR(SUM(AB35:AC35)/AD35,"ERROR"))))</f>
        <v>1.4086333402065199</v>
      </c>
      <c r="AF35" s="53">
        <v>539460</v>
      </c>
      <c r="AG35" s="53"/>
      <c r="AH35" s="54">
        <v>431629</v>
      </c>
      <c r="AI35" s="15">
        <f>IF(SUMPRODUCT(LEN(AF35:AH35))=0,"",IF(AND(AH35&gt;0,OR(LEN(AF35)=0,AF35=0),OR(LEN(AG35)=0,AG35=0)),"ERROR",IF(AND(OR(AH35=0,AH35=0),OR(AF35&gt;0,AG35&gt;0)),"ERROR",IFERROR(SUM(AF35:AG35)/AH35,"ERROR"))))</f>
        <v>1.2498233436585586</v>
      </c>
      <c r="AJ35" s="53">
        <v>557911</v>
      </c>
      <c r="AK35" s="53"/>
      <c r="AL35" s="54">
        <v>431629</v>
      </c>
      <c r="AM35" s="15">
        <f>IF(SUMPRODUCT(LEN(AJ35:AL35))=0,"",IF(AND(AL35&gt;0,OR(LEN(AJ35)=0,AJ35=0),OR(LEN(AK35)=0,AK35=0)),"ERROR",IF(AND(OR(AL35=0,AL35=0),OR(AJ35&gt;0,AK35&gt;0)),"ERROR",IFERROR(SUM(AJ35:AK35)/AL35,"ERROR"))))</f>
        <v>1.2925707030806548</v>
      </c>
      <c r="AN35" s="53">
        <v>599363</v>
      </c>
      <c r="AO35" s="53"/>
      <c r="AP35" s="54">
        <v>522210</v>
      </c>
      <c r="AQ35" s="15">
        <f>IF(SUMPRODUCT(LEN(AN35:AP35))=0,"",IF(AND(AP35&gt;0,OR(LEN(AN35)=0,AN35=0),OR(LEN(AO35)=0,AO35=0)),"ERROR",IF(AND(OR(AP35=0,AP35=0),OR(AN35&gt;0,AO35&gt;0)),"ERROR",IFERROR(SUM(AN35:AO35)/AP35,"ERROR"))))</f>
        <v>1.1477432450546714</v>
      </c>
      <c r="AR35" s="13">
        <v>659550</v>
      </c>
      <c r="AS35" s="13"/>
      <c r="AT35" s="14">
        <v>522210</v>
      </c>
      <c r="AU35" s="15">
        <f>IF(SUMPRODUCT(LEN(AR35:AT35))=0,"",IF(AND(AT35&gt;0,OR(LEN(AR35)=0,AR35=0),OR(LEN(AS35)=0,AS35=0)),"ERROR",IF(AND(OR(AT35=0,AT35=0),OR(AR35&gt;0,AS35&gt;0)),"ERROR",IFERROR(SUM(AR35:AS35)/AT35,"ERROR"))))</f>
        <v>1.2629976446257254</v>
      </c>
    </row>
    <row r="36" spans="1:47" x14ac:dyDescent="0.25">
      <c r="A36" s="1"/>
      <c r="B36" s="8"/>
      <c r="C36" s="8" t="s">
        <v>29</v>
      </c>
      <c r="D36" s="53">
        <v>10330</v>
      </c>
      <c r="E36" s="53">
        <v>10418</v>
      </c>
      <c r="F36" s="54">
        <v>16534</v>
      </c>
      <c r="G36" s="15">
        <f>IF(SUMPRODUCT(LEN(D36:F36))=0,"",IF(AND(F36&gt;0,OR(LEN(D36)=0,D36=0),OR(LEN(E36)=0,E36=0)),"ERROR",IF(AND(OR(F36=0,F36=0),OR(D36&gt;0,E36&gt;0)),"ERROR",IFERROR(SUM(D36:E36)/F36,"ERROR"))))</f>
        <v>1.2548687552921254</v>
      </c>
      <c r="H36" s="53">
        <v>11463</v>
      </c>
      <c r="I36" s="53">
        <v>10339</v>
      </c>
      <c r="J36" s="54">
        <v>16534</v>
      </c>
      <c r="K36" s="15">
        <f>IF(SUMPRODUCT(LEN(H36:J36))=0,"",IF(AND(J36&gt;0,OR(LEN(H36)=0,H36=0),OR(LEN(I36)=0,I36=0)),"ERROR",IF(AND(OR(J36=0,J36=0),OR(H36&gt;0,I36&gt;0)),"ERROR",IFERROR(SUM(H36:I36)/J36,"ERROR"))))</f>
        <v>1.3186161848312568</v>
      </c>
      <c r="L36" s="53">
        <v>1787</v>
      </c>
      <c r="M36" s="53">
        <v>6440</v>
      </c>
      <c r="N36" s="54">
        <v>16534</v>
      </c>
      <c r="O36" s="15">
        <f>IF(SUMPRODUCT(LEN(L36:N36))=0,"",IF(AND(N36&gt;0,OR(LEN(L36)=0,L36=0),OR(LEN(M36)=0,M36=0)),"ERROR",IF(AND(OR(N36=0,N36=0),OR(L36&gt;0,M36&gt;0)),"ERROR",IFERROR(SUM(L36:M36)/N36,"ERROR"))))</f>
        <v>0.49758074271198743</v>
      </c>
      <c r="P36" s="53">
        <v>1648</v>
      </c>
      <c r="Q36" s="53">
        <v>5554</v>
      </c>
      <c r="R36" s="54">
        <v>16534</v>
      </c>
      <c r="S36" s="15">
        <f>IF(SUMPRODUCT(LEN(P36:R36))=0,"",IF(AND(R36&gt;0,OR(LEN(P36)=0,P36=0),OR(LEN(Q36)=0,Q36=0)),"ERROR",IF(AND(OR(R36=0,R36=0),OR(P36&gt;0,Q36&gt;0)),"ERROR",IFERROR(SUM(P36:Q36)/R36,"ERROR"))))</f>
        <v>0.43558727470666503</v>
      </c>
      <c r="T36" s="53"/>
      <c r="U36" s="53">
        <v>11554</v>
      </c>
      <c r="V36" s="54">
        <v>23034</v>
      </c>
      <c r="W36" s="15">
        <f>IF(SUMPRODUCT(LEN(T36:V36))=0,"",IF(AND(V36&gt;0,OR(LEN(T36)=0,T36=0),OR(LEN(U36)=0,U36=0)),"ERROR",IF(AND(OR(V36=0,V36=0),OR(T36&gt;0,U36&gt;0)),"ERROR",IFERROR(SUM(T36:U36)/V36,"ERROR"))))</f>
        <v>0.5016063210905618</v>
      </c>
      <c r="X36" s="53"/>
      <c r="Y36" s="53">
        <v>12146</v>
      </c>
      <c r="Z36" s="54">
        <v>23034</v>
      </c>
      <c r="AA36" s="15">
        <f>IF(SUMPRODUCT(LEN(X36:Z36))=0,"",IF(AND(Z36&gt;0,OR(LEN(X36)=0,X36=0),OR(LEN(Y36)=0,Y36=0)),"ERROR",IF(AND(OR(Z36=0,Z36=0),OR(X36&gt;0,Y36&gt;0)),"ERROR",IFERROR(SUM(X36:Y36)/Z36,"ERROR"))))</f>
        <v>0.52730745853955019</v>
      </c>
      <c r="AB36" s="53"/>
      <c r="AC36" s="53">
        <v>11696</v>
      </c>
      <c r="AD36" s="54">
        <v>23034</v>
      </c>
      <c r="AE36" s="15">
        <f>IF(SUMPRODUCT(LEN(AB36:AD36))=0,"",IF(AND(AD36&gt;0,OR(LEN(AB36)=0,AB36=0),OR(LEN(AC36)=0,AC36=0)),"ERROR",IF(AND(OR(AD36=0,AD36=0),OR(AB36&gt;0,AC36&gt;0)),"ERROR",IFERROR(SUM(AB36:AC36)/AD36,"ERROR"))))</f>
        <v>0.50777112095163668</v>
      </c>
      <c r="AF36" s="53"/>
      <c r="AG36" s="53">
        <v>10562</v>
      </c>
      <c r="AH36" s="54">
        <v>23034</v>
      </c>
      <c r="AI36" s="15">
        <f>IF(SUMPRODUCT(LEN(AF36:AH36))=0,"",IF(AND(AH36&gt;0,OR(LEN(AF36)=0,AF36=0),OR(LEN(AG36)=0,AG36=0)),"ERROR",IF(AND(OR(AH36=0,AH36=0),OR(AF36&gt;0,AG36&gt;0)),"ERROR",IFERROR(SUM(AF36:AG36)/AH36,"ERROR"))))</f>
        <v>0.45853955023009463</v>
      </c>
      <c r="AJ36" s="53"/>
      <c r="AK36" s="53">
        <v>11048</v>
      </c>
      <c r="AL36" s="54">
        <v>23034</v>
      </c>
      <c r="AM36" s="15">
        <f>IF(SUMPRODUCT(LEN(AJ36:AL36))=0,"",IF(AND(AL36&gt;0,OR(LEN(AJ36)=0,AJ36=0),OR(LEN(AK36)=0,AK36=0)),"ERROR",IF(AND(OR(AL36=0,AL36=0),OR(AJ36&gt;0,AK36&gt;0)),"ERROR",IFERROR(SUM(AJ36:AK36)/AL36,"ERROR"))))</f>
        <v>0.47963879482504124</v>
      </c>
      <c r="AN36" s="53"/>
      <c r="AO36" s="53">
        <v>11925</v>
      </c>
      <c r="AP36" s="54">
        <v>23034</v>
      </c>
      <c r="AQ36" s="15">
        <f>IF(SUMPRODUCT(LEN(AN36:AP36))=0,"",IF(AND(AP36&gt;0,OR(LEN(AN36)=0,AN36=0),OR(LEN(AO36)=0,AO36=0)),"ERROR",IF(AND(OR(AP36=0,AP36=0),OR(AN36&gt;0,AO36&gt;0)),"ERROR",IFERROR(SUM(AN36:AO36)/AP36,"ERROR"))))</f>
        <v>0.5177129460797083</v>
      </c>
      <c r="AR36" s="13"/>
      <c r="AS36" s="13">
        <v>12092</v>
      </c>
      <c r="AT36" s="14">
        <v>23034</v>
      </c>
      <c r="AU36" s="15">
        <f>IF(SUMPRODUCT(LEN(AR36:AT36))=0,"",IF(AND(AT36&gt;0,OR(LEN(AR36)=0,AR36=0),OR(LEN(AS36)=0,AS36=0)),"ERROR",IF(AND(OR(AT36=0,AT36=0),OR(AR36&gt;0,AS36&gt;0)),"ERROR",IFERROR(SUM(AR36:AS36)/AT36,"ERROR"))))</f>
        <v>0.52496309802900065</v>
      </c>
    </row>
    <row r="37" spans="1:47" x14ac:dyDescent="0.25">
      <c r="A37" s="1"/>
      <c r="B37" s="8"/>
      <c r="C37" s="8" t="s">
        <v>30</v>
      </c>
      <c r="D37" s="53" t="s">
        <v>28</v>
      </c>
      <c r="E37" s="53">
        <v>180863</v>
      </c>
      <c r="F37" s="54">
        <v>92381</v>
      </c>
      <c r="G37" s="15">
        <f>IF(SUMPRODUCT(LEN(D37:F37))=0,"",IF(AND(F37&gt;0,OR(LEN(D37)=0,D37=0),OR(LEN(E37)=0,E37=0)),"ERROR",IF(AND(OR(F37=0,F37=0),OR(D37&gt;0,E37&gt;0)),"ERROR",IFERROR(SUM(D37:E37)/F37,"ERROR"))))</f>
        <v>1.9577943516523961</v>
      </c>
      <c r="H37" s="53"/>
      <c r="I37" s="53">
        <v>147723</v>
      </c>
      <c r="J37" s="54">
        <v>92381</v>
      </c>
      <c r="K37" s="15">
        <f>IF(SUMPRODUCT(LEN(H37:J37))=0,"",IF(AND(J37&gt;0,OR(LEN(H37)=0,H37=0),OR(LEN(I37)=0,I37=0)),"ERROR",IF(AND(OR(J37=0,J37=0),OR(H37&gt;0,I37&gt;0)),"ERROR",IFERROR(SUM(H37:I37)/J37,"ERROR"))))</f>
        <v>1.5990625778027949</v>
      </c>
      <c r="L37" s="53" t="s">
        <v>28</v>
      </c>
      <c r="M37" s="53">
        <v>156510</v>
      </c>
      <c r="N37" s="54">
        <v>92381</v>
      </c>
      <c r="O37" s="15">
        <f>IF(SUMPRODUCT(LEN(L37:N37))=0,"",IF(AND(N37&gt;0,OR(LEN(L37)=0,L37=0),OR(LEN(M37)=0,M37=0)),"ERROR",IF(AND(OR(N37=0,N37=0),OR(L37&gt;0,M37&gt;0)),"ERROR",IFERROR(SUM(L37:M37)/N37,"ERROR"))))</f>
        <v>1.6941795390827119</v>
      </c>
      <c r="P37" s="53" t="s">
        <v>28</v>
      </c>
      <c r="Q37" s="53">
        <v>129436</v>
      </c>
      <c r="R37" s="54">
        <v>92381</v>
      </c>
      <c r="S37" s="15">
        <f>IF(SUMPRODUCT(LEN(P37:R37))=0,"",IF(AND(R37&gt;0,OR(LEN(P37)=0,P37=0),OR(LEN(Q37)=0,Q37=0)),"ERROR",IF(AND(OR(R37=0,R37=0),OR(P37&gt;0,Q37&gt;0)),"ERROR",IFERROR(SUM(P37:Q37)/R37,"ERROR"))))</f>
        <v>1.4011106179842174</v>
      </c>
      <c r="T37" s="53"/>
      <c r="U37" s="53">
        <v>153972</v>
      </c>
      <c r="V37" s="60">
        <v>92381</v>
      </c>
      <c r="W37" s="15">
        <f>IF(SUMPRODUCT(LEN(T37:V37))=0,"",IF(AND(V37&gt;0,OR(LEN(T37)=0,T37=0),OR(LEN(U37)=0,U37=0)),"ERROR",IF(AND(OR(V37=0,V37=0),OR(T37&gt;0,U37&gt;0)),"ERROR",IFERROR(SUM(T37:U37)/V37,"ERROR"))))</f>
        <v>1.6667063573678571</v>
      </c>
      <c r="X37" s="53"/>
      <c r="Y37" s="53">
        <f>174015-Y36</f>
        <v>161869</v>
      </c>
      <c r="Z37" s="60">
        <v>92381</v>
      </c>
      <c r="AA37" s="15">
        <f>IF(SUMPRODUCT(LEN(X37:Z37))=0,"",IF(AND(Z37&gt;0,OR(LEN(X37)=0,X37=0),OR(LEN(Y37)=0,Y37=0)),"ERROR",IF(AND(OR(Z37=0,Z37=0),OR(X37&gt;0,Y37&gt;0)),"ERROR",IFERROR(SUM(X37:Y37)/Z37,"ERROR"))))</f>
        <v>1.7521893029952047</v>
      </c>
      <c r="AB37" s="53"/>
      <c r="AC37" s="53">
        <v>155865</v>
      </c>
      <c r="AD37" s="54">
        <v>92381</v>
      </c>
      <c r="AE37" s="15">
        <f>IF(SUMPRODUCT(LEN(AB37:AD37))=0,"",IF(AND(AD37&gt;0,OR(LEN(AB37)=0,AB37=0),OR(LEN(AC37)=0,AC37=0)),"ERROR",IF(AND(OR(AD37=0,AD37=0),OR(AB37&gt;0,AC37&gt;0)),"ERROR",IFERROR(SUM(AB37:AC37)/AD37,"ERROR"))))</f>
        <v>1.6871975839187712</v>
      </c>
      <c r="AF37" s="53"/>
      <c r="AG37" s="53">
        <v>140753</v>
      </c>
      <c r="AH37" s="60">
        <v>92381</v>
      </c>
      <c r="AI37" s="15">
        <f>IF(SUMPRODUCT(LEN(AF37:AH37))=0,"",IF(AND(AH37&gt;0,OR(LEN(AF37)=0,AF37=0),OR(LEN(AG37)=0,AG37=0)),"ERROR",IF(AND(OR(AH37=0,AH37=0),OR(AF37&gt;0,AG37&gt;0)),"ERROR",IFERROR(SUM(AF37:AG37)/AH37,"ERROR"))))</f>
        <v>1.5236141630854829</v>
      </c>
      <c r="AJ37" s="53"/>
      <c r="AK37" s="53">
        <v>147228</v>
      </c>
      <c r="AL37" s="54">
        <v>92381</v>
      </c>
      <c r="AM37" s="15">
        <f>IF(SUMPRODUCT(LEN(AJ37:AL37))=0,"",IF(AND(AL37&gt;0,OR(LEN(AJ37)=0,AJ37=0),OR(LEN(AK37)=0,AK37=0)),"ERROR",IF(AND(OR(AL37=0,AL37=0),OR(AJ37&gt;0,AK37&gt;0)),"ERROR",IFERROR(SUM(AJ37:AK37)/AL37,"ERROR"))))</f>
        <v>1.5937043331420964</v>
      </c>
      <c r="AN37" s="53"/>
      <c r="AO37" s="53">
        <v>158919</v>
      </c>
      <c r="AP37" s="54">
        <v>92381</v>
      </c>
      <c r="AQ37" s="15">
        <f>IF(SUMPRODUCT(LEN(AN37:AP37))=0,"",IF(AND(AP37&gt;0,OR(LEN(AN37)=0,AN37=0),OR(LEN(AO37)=0,AO37=0)),"ERROR",IF(AND(OR(AP37=0,AP37=0),OR(AN37&gt;0,AO37&gt;0)),"ERROR",IFERROR(SUM(AN37:AO37)/AP37,"ERROR"))))</f>
        <v>1.7202563297647784</v>
      </c>
      <c r="AR37" s="13"/>
      <c r="AS37" s="13">
        <v>161143</v>
      </c>
      <c r="AT37" s="14">
        <v>92381</v>
      </c>
      <c r="AU37" s="15">
        <f>IF(SUMPRODUCT(LEN(AR37:AT37))=0,"",IF(AND(AT37&gt;0,OR(LEN(AR37)=0,AR37=0),OR(LEN(AS37)=0,AS37=0)),"ERROR",IF(AND(OR(AT37=0,AT37=0),OR(AR37&gt;0,AS37&gt;0)),"ERROR",IFERROR(SUM(AR37:AS37)/AT37,"ERROR"))))</f>
        <v>1.7443305441595134</v>
      </c>
    </row>
    <row r="38" spans="1:47" x14ac:dyDescent="0.25">
      <c r="A38" s="1"/>
      <c r="B38" s="8"/>
      <c r="C38" s="8"/>
      <c r="D38" s="16"/>
      <c r="E38" s="16"/>
      <c r="F38" s="17"/>
      <c r="G38" s="18"/>
      <c r="H38" s="16"/>
      <c r="I38" s="16"/>
      <c r="J38" s="17"/>
      <c r="K38" s="18"/>
      <c r="L38" s="16"/>
      <c r="M38" s="16"/>
      <c r="N38" s="17"/>
      <c r="O38" s="18"/>
      <c r="P38" s="16"/>
      <c r="Q38" s="16"/>
      <c r="R38" s="17"/>
      <c r="S38" s="18"/>
      <c r="T38" s="16"/>
      <c r="U38" s="16"/>
      <c r="V38" s="17"/>
      <c r="W38" s="18"/>
      <c r="X38" s="16"/>
      <c r="Y38" s="16"/>
      <c r="Z38" s="17"/>
      <c r="AA38" s="18"/>
      <c r="AB38" s="16"/>
      <c r="AC38" s="16"/>
      <c r="AD38" s="17"/>
      <c r="AE38" s="18"/>
      <c r="AF38" s="16"/>
      <c r="AG38" s="16"/>
      <c r="AH38" s="17"/>
      <c r="AI38" s="18"/>
      <c r="AJ38" s="16"/>
      <c r="AK38" s="16"/>
      <c r="AL38" s="17"/>
      <c r="AM38" s="18"/>
      <c r="AN38" s="16"/>
      <c r="AO38" s="16"/>
      <c r="AP38" s="17"/>
      <c r="AQ38" s="18"/>
      <c r="AR38" s="16"/>
      <c r="AS38" s="16"/>
      <c r="AT38" s="17"/>
      <c r="AU38" s="18"/>
    </row>
    <row r="39" spans="1:47" x14ac:dyDescent="0.25">
      <c r="A39" s="1"/>
      <c r="B39" s="8"/>
      <c r="C39" s="7" t="str">
        <f>"SUBTOTAL "&amp;C33</f>
        <v>SUBTOTAL Utilities</v>
      </c>
      <c r="D39" s="19">
        <f>SUM(D35:D37)</f>
        <v>555217</v>
      </c>
      <c r="E39" s="19">
        <f>SUM(E35:E37)</f>
        <v>191281</v>
      </c>
      <c r="F39" s="20">
        <f>SUM(F35:F37)</f>
        <v>532744</v>
      </c>
      <c r="G39" s="15">
        <f>IF(COUNTIF(G35:G37,"ERROR")&gt;0,"ERROR",IFERROR(SUM(D39:E39)/F39,0))</f>
        <v>1.4012321114831889</v>
      </c>
      <c r="H39" s="19">
        <f>SUM(H35:H37)</f>
        <v>635351</v>
      </c>
      <c r="I39" s="19">
        <f>SUM(I35:I37)</f>
        <v>158062</v>
      </c>
      <c r="J39" s="20">
        <f>SUM(J35:J37)</f>
        <v>532744</v>
      </c>
      <c r="K39" s="15">
        <f>IF(COUNTIF(K35:K37,"ERROR")&gt;0,"ERROR",IFERROR(SUM(H39:I39)/J39,0))</f>
        <v>1.4892950460258585</v>
      </c>
      <c r="L39" s="19">
        <f>SUM(L35:L37)</f>
        <v>663400</v>
      </c>
      <c r="M39" s="19">
        <f>SUM(M35:M37)</f>
        <v>162950</v>
      </c>
      <c r="N39" s="20">
        <f>SUM(N35:N37)</f>
        <v>532744</v>
      </c>
      <c r="O39" s="15">
        <f>IF(COUNTIF(O35:O37,"ERROR")&gt;0,"ERROR",IFERROR(SUM(L39:M39)/N39,0))</f>
        <v>1.5511202378628384</v>
      </c>
      <c r="P39" s="19">
        <f>SUM(P35:P37)</f>
        <v>576700</v>
      </c>
      <c r="Q39" s="19">
        <f>SUM(Q35:Q37)</f>
        <v>134990</v>
      </c>
      <c r="R39" s="20">
        <f>SUM(R35:R37)</f>
        <v>532744</v>
      </c>
      <c r="S39" s="15">
        <f>IF(COUNTIF(S35:S37,"ERROR")&gt;0,"ERROR",IFERROR(SUM(P39:Q39)/R39,0))</f>
        <v>1.3358949138798373</v>
      </c>
      <c r="T39" s="19">
        <f>SUM(T35:T37)</f>
        <v>599676</v>
      </c>
      <c r="U39" s="19">
        <f>SUM(U35:U37)</f>
        <v>165526</v>
      </c>
      <c r="V39" s="20">
        <f>SUM(V35:V37)</f>
        <v>547044</v>
      </c>
      <c r="W39" s="15">
        <f>IF(COUNTIF(W35:W37,"ERROR")&gt;0,"ERROR",IFERROR(SUM(T39:U39)/V39,0))</f>
        <v>1.3987942468978729</v>
      </c>
      <c r="X39" s="19">
        <f>SUM(X35:X37)</f>
        <v>611536</v>
      </c>
      <c r="Y39" s="19">
        <f>SUM(Y35:Y37)</f>
        <v>174015</v>
      </c>
      <c r="Z39" s="20">
        <f>SUM(Z35:Z37)</f>
        <v>547044</v>
      </c>
      <c r="AA39" s="15">
        <f>IF(COUNTIF(AA35:AA37,"ERROR")&gt;0,"ERROR",IFERROR(SUM(X39:Y39)/Z39,0))</f>
        <v>1.4359923516207105</v>
      </c>
      <c r="AB39" s="19">
        <f>SUM(AB35:AB37)</f>
        <v>608007</v>
      </c>
      <c r="AC39" s="19">
        <f>SUM(AC35:AC37)</f>
        <v>167561</v>
      </c>
      <c r="AD39" s="20">
        <f>SUM(AD35:AD37)</f>
        <v>547044</v>
      </c>
      <c r="AE39" s="15">
        <f>IF(COUNTIF(AE35:AE37,"ERROR")&gt;0,"ERROR",IFERROR(SUM(AB39:AC39)/AD39,0))</f>
        <v>1.4177433625083173</v>
      </c>
      <c r="AF39" s="19">
        <f>SUM(AF35:AF37)</f>
        <v>539460</v>
      </c>
      <c r="AG39" s="19">
        <f>SUM(AG35:AG37)</f>
        <v>151315</v>
      </c>
      <c r="AH39" s="20">
        <f>SUM(AH35:AH37)</f>
        <v>547044</v>
      </c>
      <c r="AI39" s="15">
        <f>IF(COUNTIF(AI35:AI37,"ERROR")&gt;0,"ERROR",IFERROR(SUM(AF39:AG39)/AH39,0))</f>
        <v>1.2627412054606211</v>
      </c>
      <c r="AJ39" s="19">
        <f>SUM(AJ35:AJ37)</f>
        <v>557911</v>
      </c>
      <c r="AK39" s="19">
        <f>SUM(AK35:AK37)</f>
        <v>158276</v>
      </c>
      <c r="AL39" s="20">
        <f>SUM(AL35:AL37)</f>
        <v>547044</v>
      </c>
      <c r="AM39" s="15">
        <f>IF(COUNTIF(AM35:AM37,"ERROR")&gt;0,"ERROR",IFERROR(SUM(AJ39:AK39)/AL39,0))</f>
        <v>1.3091945072060016</v>
      </c>
      <c r="AN39" s="19">
        <f>SUM(AN35:AN37)</f>
        <v>599363</v>
      </c>
      <c r="AO39" s="19">
        <f>SUM(AO35:AO37)</f>
        <v>170844</v>
      </c>
      <c r="AP39" s="20">
        <f>SUM(AP35:AP37)</f>
        <v>637625</v>
      </c>
      <c r="AQ39" s="15">
        <f>IF(COUNTIF(AQ35:AQ37,"ERROR")&gt;0,"ERROR",IFERROR(SUM(AN39:AO39)/AP39,0))</f>
        <v>1.2079309939227603</v>
      </c>
      <c r="AR39" s="19">
        <f>SUM(AR35:AR37)</f>
        <v>659550</v>
      </c>
      <c r="AS39" s="19">
        <f>SUM(AS35:AS37)</f>
        <v>173235</v>
      </c>
      <c r="AT39" s="20">
        <f>SUM(AT35:AT37)</f>
        <v>637625</v>
      </c>
      <c r="AU39" s="15">
        <f>IF(COUNTIF(AU35:AU37,"ERROR")&gt;0,"ERROR",IFERROR(SUM(AR39:AS39)/AT39,0))</f>
        <v>1.3060733189570672</v>
      </c>
    </row>
    <row r="40" spans="1:47" x14ac:dyDescent="0.25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x14ac:dyDescent="0.25">
      <c r="A41" s="1"/>
      <c r="B41" s="3" t="s">
        <v>41</v>
      </c>
      <c r="C41" s="11" t="s">
        <v>42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x14ac:dyDescent="0.25">
      <c r="A42" s="1"/>
      <c r="B42" s="8"/>
      <c r="C42" s="12" t="s">
        <v>26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x14ac:dyDescent="0.25">
      <c r="A43" s="1"/>
      <c r="B43" s="8"/>
      <c r="C43" s="8" t="s">
        <v>43</v>
      </c>
      <c r="D43" s="53"/>
      <c r="E43" s="53"/>
      <c r="F43" s="54"/>
      <c r="G43" s="15" t="str">
        <f>IF(SUMPRODUCT(LEN(D43:F43))=0,"",IF(AND(F43&gt;0,OR(LEN(D43)=0,D43=0),OR(LEN(E43)=0,E43=0)),"ERROR",IF(AND(OR(F43=0,F43=0),OR(D43&gt;0,E43&gt;0)),"ERROR",IFERROR(SUM(D43:E43)/F43,"ERROR"))))</f>
        <v/>
      </c>
      <c r="H43" s="53"/>
      <c r="I43" s="53"/>
      <c r="J43" s="54"/>
      <c r="K43" s="15" t="str">
        <f>IF(SUMPRODUCT(LEN(H43:J43))=0,"",IF(AND(J43&gt;0,OR(LEN(H43)=0,H43=0),OR(LEN(I43)=0,I43=0)),"ERROR",IF(AND(OR(J43=0,J43=0),OR(H43&gt;0,I43&gt;0)),"ERROR",IFERROR(SUM(H43:I43)/J43,"ERROR"))))</f>
        <v/>
      </c>
      <c r="L43" s="53"/>
      <c r="M43" s="53"/>
      <c r="N43" s="54"/>
      <c r="O43" s="15" t="str">
        <f>IF(SUMPRODUCT(LEN(L43:N43))=0,"",IF(AND(N43&gt;0,OR(LEN(L43)=0,L43=0),OR(LEN(M43)=0,M43=0)),"ERROR",IF(AND(OR(N43=0,N43=0),OR(L43&gt;0,M43&gt;0)),"ERROR",IFERROR(SUM(L43:M43)/N43,"ERROR"))))</f>
        <v/>
      </c>
      <c r="P43" s="53"/>
      <c r="Q43" s="53"/>
      <c r="R43" s="54"/>
      <c r="S43" s="15" t="str">
        <f>IF(SUMPRODUCT(LEN(P43:R43))=0,"",IF(AND(R43&gt;0,OR(LEN(P43)=0,P43=0),OR(LEN(Q43)=0,Q43=0)),"ERROR",IF(AND(OR(R43=0,R43=0),OR(P43&gt;0,Q43&gt;0)),"ERROR",IFERROR(SUM(P43:Q43)/R43,"ERROR"))))</f>
        <v/>
      </c>
      <c r="T43" s="53"/>
      <c r="U43" s="53"/>
      <c r="V43" s="54"/>
      <c r="W43" s="15" t="str">
        <f>IF(SUMPRODUCT(LEN(T43:V43))=0,"",IF(AND(V43&gt;0,OR(LEN(T43)=0,T43=0),OR(LEN(U43)=0,U43=0)),"ERROR",IF(AND(OR(V43=0,V43=0),OR(T43&gt;0,U43&gt;0)),"ERROR",IFERROR(SUM(T43:U43)/V43,"ERROR"))))</f>
        <v/>
      </c>
      <c r="X43" s="53"/>
      <c r="Y43" s="53"/>
      <c r="Z43" s="54"/>
      <c r="AA43" s="15" t="str">
        <f>IF(SUMPRODUCT(LEN(X43:Z43))=0,"",IF(AND(Z43&gt;0,OR(LEN(X43)=0,X43=0),OR(LEN(Y43)=0,Y43=0)),"ERROR",IF(AND(OR(Z43=0,Z43=0),OR(X43&gt;0,Y43&gt;0)),"ERROR",IFERROR(SUM(X43:Y43)/Z43,"ERROR"))))</f>
        <v/>
      </c>
      <c r="AB43" s="53"/>
      <c r="AC43" s="53"/>
      <c r="AD43" s="54"/>
      <c r="AE43" s="15" t="str">
        <f>IF(SUMPRODUCT(LEN(AB43:AD43))=0,"",IF(AND(AD43&gt;0,OR(LEN(AB43)=0,AB43=0),OR(LEN(AC43)=0,AC43=0)),"ERROR",IF(AND(OR(AD43=0,AD43=0),OR(AB43&gt;0,AC43&gt;0)),"ERROR",IFERROR(SUM(AB43:AC43)/AD43,"ERROR"))))</f>
        <v/>
      </c>
      <c r="AF43" s="53"/>
      <c r="AG43" s="53"/>
      <c r="AH43" s="54"/>
      <c r="AI43" s="15" t="str">
        <f>IF(SUMPRODUCT(LEN(AF43:AH43))=0,"",IF(AND(AH43&gt;0,OR(LEN(AF43)=0,AF43=0),OR(LEN(AG43)=0,AG43=0)),"ERROR",IF(AND(OR(AH43=0,AH43=0),OR(AF43&gt;0,AG43&gt;0)),"ERROR",IFERROR(SUM(AF43:AG43)/AH43,"ERROR"))))</f>
        <v/>
      </c>
      <c r="AJ43" s="53"/>
      <c r="AK43" s="53"/>
      <c r="AL43" s="54"/>
      <c r="AM43" s="15" t="str">
        <f>IF(SUMPRODUCT(LEN(AJ43:AL43))=0,"",IF(AND(AL43&gt;0,OR(LEN(AJ43)=0,AJ43=0),OR(LEN(AK43)=0,AK43=0)),"ERROR",IF(AND(OR(AL43=0,AL43=0),OR(AJ43&gt;0,AK43&gt;0)),"ERROR",IFERROR(SUM(AJ43:AK43)/AL43,"ERROR"))))</f>
        <v/>
      </c>
      <c r="AN43" s="53"/>
      <c r="AO43" s="53"/>
      <c r="AP43" s="54"/>
      <c r="AQ43" s="15" t="str">
        <f>IF(SUMPRODUCT(LEN(AN43:AP43))=0,"",IF(AND(AP43&gt;0,OR(LEN(AN43)=0,AN43=0),OR(LEN(AO43)=0,AO43=0)),"ERROR",IF(AND(OR(AP43=0,AP43=0),OR(AN43&gt;0,AO43&gt;0)),"ERROR",IFERROR(SUM(AN43:AO43)/AP43,"ERROR"))))</f>
        <v/>
      </c>
      <c r="AR43" s="13"/>
      <c r="AS43" s="13"/>
      <c r="AT43" s="14"/>
      <c r="AU43" s="15" t="str">
        <f>IF(SUMPRODUCT(LEN(AR43:AT43))=0,"",IF(AND(AT43&gt;0,OR(LEN(AR43)=0,AR43=0),OR(LEN(AS43)=0,AS43=0)),"ERROR",IF(AND(OR(AT43=0,AT43=0),OR(AR43&gt;0,AS43&gt;0)),"ERROR",IFERROR(SUM(AR43:AS43)/AT43,"ERROR"))))</f>
        <v/>
      </c>
    </row>
    <row r="44" spans="1:47" x14ac:dyDescent="0.25">
      <c r="A44" s="1"/>
      <c r="B44" s="8"/>
      <c r="C44" s="8" t="s">
        <v>29</v>
      </c>
      <c r="D44" s="53" t="s">
        <v>28</v>
      </c>
      <c r="E44" s="53" t="s">
        <v>28</v>
      </c>
      <c r="F44" s="54" t="s">
        <v>28</v>
      </c>
      <c r="G44" s="15" t="str">
        <f>IF(SUMPRODUCT(LEN(D44:F44))=0,"",IF(AND(F44&gt;0,OR(LEN(D44)=0,D44=0),OR(LEN(E44)=0,E44=0)),"ERROR",IF(AND(OR(F44=0,F44=0),OR(D44&gt;0,E44&gt;0)),"ERROR",IFERROR(SUM(D44:E44)/F44,"ERROR"))))</f>
        <v/>
      </c>
      <c r="H44" s="53" t="s">
        <v>28</v>
      </c>
      <c r="I44" s="53" t="s">
        <v>28</v>
      </c>
      <c r="J44" s="54" t="s">
        <v>28</v>
      </c>
      <c r="K44" s="15" t="str">
        <f>IF(SUMPRODUCT(LEN(H44:J44))=0,"",IF(AND(J44&gt;0,OR(LEN(H44)=0,H44=0),OR(LEN(I44)=0,I44=0)),"ERROR",IF(AND(OR(J44=0,J44=0),OR(H44&gt;0,I44&gt;0)),"ERROR",IFERROR(SUM(H44:I44)/J44,"ERROR"))))</f>
        <v/>
      </c>
      <c r="L44" s="53" t="s">
        <v>28</v>
      </c>
      <c r="M44" s="53" t="s">
        <v>28</v>
      </c>
      <c r="N44" s="54" t="s">
        <v>28</v>
      </c>
      <c r="O44" s="15" t="str">
        <f>IF(SUMPRODUCT(LEN(L44:N44))=0,"",IF(AND(N44&gt;0,OR(LEN(L44)=0,L44=0),OR(LEN(M44)=0,M44=0)),"ERROR",IF(AND(OR(N44=0,N44=0),OR(L44&gt;0,M44&gt;0)),"ERROR",IFERROR(SUM(L44:M44)/N44,"ERROR"))))</f>
        <v/>
      </c>
      <c r="P44" s="53" t="s">
        <v>28</v>
      </c>
      <c r="Q44" s="53" t="s">
        <v>28</v>
      </c>
      <c r="R44" s="54" t="s">
        <v>28</v>
      </c>
      <c r="S44" s="15" t="str">
        <f>IF(SUMPRODUCT(LEN(P44:R44))=0,"",IF(AND(R44&gt;0,OR(LEN(P44)=0,P44=0),OR(LEN(Q44)=0,Q44=0)),"ERROR",IF(AND(OR(R44=0,R44=0),OR(P44&gt;0,Q44&gt;0)),"ERROR",IFERROR(SUM(P44:Q44)/R44,"ERROR"))))</f>
        <v/>
      </c>
      <c r="T44" s="53"/>
      <c r="U44" s="53"/>
      <c r="V44" s="54" t="s">
        <v>28</v>
      </c>
      <c r="W44" s="15" t="str">
        <f>IF(SUMPRODUCT(LEN(T44:V44))=0,"",IF(AND(V44&gt;0,OR(LEN(T44)=0,T44=0),OR(LEN(U44)=0,U44=0)),"ERROR",IF(AND(OR(V44=0,V44=0),OR(T44&gt;0,U44&gt;0)),"ERROR",IFERROR(SUM(T44:U44)/V44,"ERROR"))))</f>
        <v/>
      </c>
      <c r="X44" s="53"/>
      <c r="Y44" s="53"/>
      <c r="Z44" s="54" t="s">
        <v>28</v>
      </c>
      <c r="AA44" s="15" t="str">
        <f>IF(SUMPRODUCT(LEN(X44:Z44))=0,"",IF(AND(Z44&gt;0,OR(LEN(X44)=0,X44=0),OR(LEN(Y44)=0,Y44=0)),"ERROR",IF(AND(OR(Z44=0,Z44=0),OR(X44&gt;0,Y44&gt;0)),"ERROR",IFERROR(SUM(X44:Y44)/Z44,"ERROR"))))</f>
        <v/>
      </c>
      <c r="AB44" s="53"/>
      <c r="AC44" s="53"/>
      <c r="AD44" s="54" t="s">
        <v>28</v>
      </c>
      <c r="AE44" s="15" t="str">
        <f>IF(SUMPRODUCT(LEN(AB44:AD44))=0,"",IF(AND(AD44&gt;0,OR(LEN(AB44)=0,AB44=0),OR(LEN(AC44)=0,AC44=0)),"ERROR",IF(AND(OR(AD44=0,AD44=0),OR(AB44&gt;0,AC44&gt;0)),"ERROR",IFERROR(SUM(AB44:AC44)/AD44,"ERROR"))))</f>
        <v/>
      </c>
      <c r="AF44" s="53"/>
      <c r="AG44" s="53"/>
      <c r="AH44" s="54" t="s">
        <v>28</v>
      </c>
      <c r="AI44" s="15" t="str">
        <f>IF(SUMPRODUCT(LEN(AF44:AH44))=0,"",IF(AND(AH44&gt;0,OR(LEN(AF44)=0,AF44=0),OR(LEN(AG44)=0,AG44=0)),"ERROR",IF(AND(OR(AH44=0,AH44=0),OR(AF44&gt;0,AG44&gt;0)),"ERROR",IFERROR(SUM(AF44:AG44)/AH44,"ERROR"))))</f>
        <v/>
      </c>
      <c r="AJ44" s="53"/>
      <c r="AK44" s="53"/>
      <c r="AL44" s="54" t="s">
        <v>28</v>
      </c>
      <c r="AM44" s="15" t="str">
        <f>IF(SUMPRODUCT(LEN(AJ44:AL44))=0,"",IF(AND(AL44&gt;0,OR(LEN(AJ44)=0,AJ44=0),OR(LEN(AK44)=0,AK44=0)),"ERROR",IF(AND(OR(AL44=0,AL44=0),OR(AJ44&gt;0,AK44&gt;0)),"ERROR",IFERROR(SUM(AJ44:AK44)/AL44,"ERROR"))))</f>
        <v/>
      </c>
      <c r="AN44" s="53"/>
      <c r="AO44" s="53"/>
      <c r="AP44" s="54"/>
      <c r="AQ44" s="15" t="str">
        <f>IF(SUMPRODUCT(LEN(AN44:AP44))=0,"",IF(AND(AP44&gt;0,OR(LEN(AN44)=0,AN44=0),OR(LEN(AO44)=0,AO44=0)),"ERROR",IF(AND(OR(AP44=0,AP44=0),OR(AN44&gt;0,AO44&gt;0)),"ERROR",IFERROR(SUM(AN44:AO44)/AP44,"ERROR"))))</f>
        <v/>
      </c>
      <c r="AR44" s="13"/>
      <c r="AS44" s="13"/>
      <c r="AT44" s="14"/>
      <c r="AU44" s="15" t="str">
        <f>IF(SUMPRODUCT(LEN(AR44:AT44))=0,"",IF(AND(AT44&gt;0,OR(LEN(AR44)=0,AR44=0),OR(LEN(AS44)=0,AS44=0)),"ERROR",IF(AND(OR(AT44=0,AT44=0),OR(AR44&gt;0,AS44&gt;0)),"ERROR",IFERROR(SUM(AR44:AS44)/AT44,"ERROR"))))</f>
        <v/>
      </c>
    </row>
    <row r="45" spans="1:47" x14ac:dyDescent="0.25">
      <c r="A45" s="1"/>
      <c r="B45" s="8"/>
      <c r="C45" s="8" t="s">
        <v>30</v>
      </c>
      <c r="D45" s="53" t="s">
        <v>28</v>
      </c>
      <c r="E45" s="53" t="s">
        <v>28</v>
      </c>
      <c r="F45" s="54" t="s">
        <v>28</v>
      </c>
      <c r="G45" s="15" t="str">
        <f>IF(SUMPRODUCT(LEN(D45:F45))=0,"",IF(AND(F45&gt;0,OR(LEN(D45)=0,D45=0),OR(LEN(E45)=0,E45=0)),"ERROR",IF(AND(OR(F45=0,F45=0),OR(D45&gt;0,E45&gt;0)),"ERROR",IFERROR(SUM(D45:E45)/F45,"ERROR"))))</f>
        <v/>
      </c>
      <c r="H45" s="53" t="s">
        <v>28</v>
      </c>
      <c r="I45" s="53" t="s">
        <v>28</v>
      </c>
      <c r="J45" s="54" t="s">
        <v>28</v>
      </c>
      <c r="K45" s="15" t="str">
        <f>IF(SUMPRODUCT(LEN(H45:J45))=0,"",IF(AND(J45&gt;0,OR(LEN(H45)=0,H45=0),OR(LEN(I45)=0,I45=0)),"ERROR",IF(AND(OR(J45=0,J45=0),OR(H45&gt;0,I45&gt;0)),"ERROR",IFERROR(SUM(H45:I45)/J45,"ERROR"))))</f>
        <v/>
      </c>
      <c r="L45" s="53" t="s">
        <v>28</v>
      </c>
      <c r="M45" s="53" t="s">
        <v>28</v>
      </c>
      <c r="N45" s="54" t="s">
        <v>28</v>
      </c>
      <c r="O45" s="15" t="str">
        <f>IF(SUMPRODUCT(LEN(L45:N45))=0,"",IF(AND(N45&gt;0,OR(LEN(L45)=0,L45=0),OR(LEN(M45)=0,M45=0)),"ERROR",IF(AND(OR(N45=0,N45=0),OR(L45&gt;0,M45&gt;0)),"ERROR",IFERROR(SUM(L45:M45)/N45,"ERROR"))))</f>
        <v/>
      </c>
      <c r="P45" s="53" t="s">
        <v>28</v>
      </c>
      <c r="Q45" s="53" t="s">
        <v>28</v>
      </c>
      <c r="R45" s="54" t="s">
        <v>28</v>
      </c>
      <c r="S45" s="15" t="str">
        <f>IF(SUMPRODUCT(LEN(P45:R45))=0,"",IF(AND(R45&gt;0,OR(LEN(P45)=0,P45=0),OR(LEN(Q45)=0,Q45=0)),"ERROR",IF(AND(OR(R45=0,R45=0),OR(P45&gt;0,Q45&gt;0)),"ERROR",IFERROR(SUM(P45:Q45)/R45,"ERROR"))))</f>
        <v/>
      </c>
      <c r="T45" s="53"/>
      <c r="U45" s="53"/>
      <c r="V45" s="54"/>
      <c r="W45" s="15" t="str">
        <f>IF(SUMPRODUCT(LEN(T45:V45))=0,"",IF(AND(V45&gt;0,OR(LEN(T45)=0,T45=0),OR(LEN(U45)=0,U45=0)),"ERROR",IF(AND(OR(V45=0,V45=0),OR(T45&gt;0,U45&gt;0)),"ERROR",IFERROR(SUM(T45:U45)/V45,"ERROR"))))</f>
        <v/>
      </c>
      <c r="X45" s="53"/>
      <c r="Y45" s="53"/>
      <c r="Z45" s="54"/>
      <c r="AA45" s="15" t="str">
        <f>IF(SUMPRODUCT(LEN(X45:Z45))=0,"",IF(AND(Z45&gt;0,OR(LEN(X45)=0,X45=0),OR(LEN(Y45)=0,Y45=0)),"ERROR",IF(AND(OR(Z45=0,Z45=0),OR(X45&gt;0,Y45&gt;0)),"ERROR",IFERROR(SUM(X45:Y45)/Z45,"ERROR"))))</f>
        <v/>
      </c>
      <c r="AB45" s="53"/>
      <c r="AC45" s="53"/>
      <c r="AD45" s="54"/>
      <c r="AE45" s="15" t="str">
        <f>IF(SUMPRODUCT(LEN(AB45:AD45))=0,"",IF(AND(AD45&gt;0,OR(LEN(AB45)=0,AB45=0),OR(LEN(AC45)=0,AC45=0)),"ERROR",IF(AND(OR(AD45=0,AD45=0),OR(AB45&gt;0,AC45&gt;0)),"ERROR",IFERROR(SUM(AB45:AC45)/AD45,"ERROR"))))</f>
        <v/>
      </c>
      <c r="AF45" s="53"/>
      <c r="AG45" s="53"/>
      <c r="AH45" s="54"/>
      <c r="AI45" s="15" t="str">
        <f>IF(SUMPRODUCT(LEN(AF45:AH45))=0,"",IF(AND(AH45&gt;0,OR(LEN(AF45)=0,AF45=0),OR(LEN(AG45)=0,AG45=0)),"ERROR",IF(AND(OR(AH45=0,AH45=0),OR(AF45&gt;0,AG45&gt;0)),"ERROR",IFERROR(SUM(AF45:AG45)/AH45,"ERROR"))))</f>
        <v/>
      </c>
      <c r="AJ45" s="53"/>
      <c r="AK45" s="53"/>
      <c r="AL45" s="54"/>
      <c r="AM45" s="15" t="str">
        <f>IF(SUMPRODUCT(LEN(AJ45:AL45))=0,"",IF(AND(AL45&gt;0,OR(LEN(AJ45)=0,AJ45=0),OR(LEN(AK45)=0,AK45=0)),"ERROR",IF(AND(OR(AL45=0,AL45=0),OR(AJ45&gt;0,AK45&gt;0)),"ERROR",IFERROR(SUM(AJ45:AK45)/AL45,"ERROR"))))</f>
        <v/>
      </c>
      <c r="AN45" s="53"/>
      <c r="AO45" s="53"/>
      <c r="AP45" s="54"/>
      <c r="AQ45" s="15" t="str">
        <f>IF(SUMPRODUCT(LEN(AN45:AP45))=0,"",IF(AND(AP45&gt;0,OR(LEN(AN45)=0,AN45=0),OR(LEN(AO45)=0,AO45=0)),"ERROR",IF(AND(OR(AP45=0,AP45=0),OR(AN45&gt;0,AO45&gt;0)),"ERROR",IFERROR(SUM(AN45:AO45)/AP45,"ERROR"))))</f>
        <v/>
      </c>
      <c r="AR45" s="13"/>
      <c r="AS45" s="13"/>
      <c r="AT45" s="14"/>
      <c r="AU45" s="15" t="str">
        <f>IF(SUMPRODUCT(LEN(AR45:AT45))=0,"",IF(AND(AT45&gt;0,OR(LEN(AR45)=0,AR45=0),OR(LEN(AS45)=0,AS45=0)),"ERROR",IF(AND(OR(AT45=0,AT45=0),OR(AR45&gt;0,AS45&gt;0)),"ERROR",IFERROR(SUM(AR45:AS45)/AT45,"ERROR"))))</f>
        <v/>
      </c>
    </row>
    <row r="46" spans="1:47" x14ac:dyDescent="0.25">
      <c r="A46" s="1"/>
      <c r="B46" s="8"/>
      <c r="C46" s="8"/>
      <c r="D46" s="16"/>
      <c r="E46" s="16"/>
      <c r="F46" s="17"/>
      <c r="G46" s="18"/>
      <c r="H46" s="16"/>
      <c r="I46" s="16"/>
      <c r="J46" s="17"/>
      <c r="K46" s="18"/>
      <c r="L46" s="16"/>
      <c r="M46" s="16"/>
      <c r="N46" s="17"/>
      <c r="O46" s="18"/>
      <c r="P46" s="16"/>
      <c r="Q46" s="16"/>
      <c r="R46" s="17"/>
      <c r="S46" s="18"/>
      <c r="T46" s="16"/>
      <c r="U46" s="16"/>
      <c r="V46" s="17"/>
      <c r="W46" s="18"/>
      <c r="X46" s="16"/>
      <c r="Y46" s="16"/>
      <c r="Z46" s="17"/>
      <c r="AA46" s="18"/>
      <c r="AB46" s="16"/>
      <c r="AC46" s="16"/>
      <c r="AD46" s="17"/>
      <c r="AE46" s="18"/>
      <c r="AF46" s="16"/>
      <c r="AG46" s="16"/>
      <c r="AH46" s="17"/>
      <c r="AI46" s="18"/>
      <c r="AJ46" s="16"/>
      <c r="AK46" s="16"/>
      <c r="AL46" s="17"/>
      <c r="AM46" s="18"/>
      <c r="AN46" s="16"/>
      <c r="AO46" s="16"/>
      <c r="AP46" s="17"/>
      <c r="AQ46" s="18"/>
      <c r="AR46" s="16"/>
      <c r="AS46" s="16"/>
      <c r="AT46" s="17"/>
      <c r="AU46" s="18"/>
    </row>
    <row r="47" spans="1:47" x14ac:dyDescent="0.25">
      <c r="A47" s="1"/>
      <c r="B47" s="8"/>
      <c r="C47" s="7" t="str">
        <f>"SUBTOTAL "&amp;C41</f>
        <v>SUBTOTAL Major Repairs</v>
      </c>
      <c r="D47" s="19">
        <f>SUM(D43:D45)</f>
        <v>0</v>
      </c>
      <c r="E47" s="19">
        <f>SUM(E43:E45)</f>
        <v>0</v>
      </c>
      <c r="F47" s="20">
        <f>SUM(F43:F45)</f>
        <v>0</v>
      </c>
      <c r="G47" s="15">
        <f>IF(COUNTIF(G43:G45,"ERROR")&gt;0,"ERROR",IFERROR(SUM(D47:E47)/F47,0))</f>
        <v>0</v>
      </c>
      <c r="H47" s="19">
        <f>SUM(H43:H45)</f>
        <v>0</v>
      </c>
      <c r="I47" s="19">
        <f>SUM(I43:I45)</f>
        <v>0</v>
      </c>
      <c r="J47" s="20">
        <f>SUM(J43:J45)</f>
        <v>0</v>
      </c>
      <c r="K47" s="15">
        <f>IF(COUNTIF(K43:K45,"ERROR")&gt;0,"ERROR",IFERROR(SUM(H47:I47)/J47,0))</f>
        <v>0</v>
      </c>
      <c r="L47" s="19">
        <f>SUM(L43:L45)</f>
        <v>0</v>
      </c>
      <c r="M47" s="19">
        <f>SUM(M43:M45)</f>
        <v>0</v>
      </c>
      <c r="N47" s="20">
        <f>SUM(N43:N45)</f>
        <v>0</v>
      </c>
      <c r="O47" s="15">
        <f>IF(COUNTIF(O43:O45,"ERROR")&gt;0,"ERROR",IFERROR(SUM(L47:M47)/N47,0))</f>
        <v>0</v>
      </c>
      <c r="P47" s="19">
        <f>SUM(P43:P45)</f>
        <v>0</v>
      </c>
      <c r="Q47" s="19">
        <f>SUM(Q43:Q45)</f>
        <v>0</v>
      </c>
      <c r="R47" s="20">
        <f>SUM(R43:R45)</f>
        <v>0</v>
      </c>
      <c r="S47" s="15">
        <f>IF(COUNTIF(S43:S45,"ERROR")&gt;0,"ERROR",IFERROR(SUM(P47:Q47)/R47,0))</f>
        <v>0</v>
      </c>
      <c r="T47" s="19">
        <f>SUM(T43:T45)</f>
        <v>0</v>
      </c>
      <c r="U47" s="19">
        <f>SUM(U43:U45)</f>
        <v>0</v>
      </c>
      <c r="V47" s="20">
        <f>SUM(V43:V45)</f>
        <v>0</v>
      </c>
      <c r="W47" s="15">
        <f>IF(COUNTIF(W43:W45,"ERROR")&gt;0,"ERROR",IFERROR(SUM(T47:U47)/V47,0))</f>
        <v>0</v>
      </c>
      <c r="X47" s="19">
        <f>SUM(X43:X45)</f>
        <v>0</v>
      </c>
      <c r="Y47" s="19">
        <f>SUM(Y43:Y45)</f>
        <v>0</v>
      </c>
      <c r="Z47" s="20">
        <f>SUM(Z43:Z45)</f>
        <v>0</v>
      </c>
      <c r="AA47" s="15">
        <f>IF(COUNTIF(AA43:AA45,"ERROR")&gt;0,"ERROR",IFERROR(SUM(X47:Y47)/Z47,0))</f>
        <v>0</v>
      </c>
      <c r="AB47" s="19">
        <f>SUM(AB43:AB45)</f>
        <v>0</v>
      </c>
      <c r="AC47" s="19">
        <f>SUM(AC43:AC45)</f>
        <v>0</v>
      </c>
      <c r="AD47" s="20">
        <f>SUM(AD43:AD45)</f>
        <v>0</v>
      </c>
      <c r="AE47" s="15">
        <f>IF(COUNTIF(AE43:AE45,"ERROR")&gt;0,"ERROR",IFERROR(SUM(AB47:AC47)/AD47,0))</f>
        <v>0</v>
      </c>
      <c r="AF47" s="19">
        <f>SUM(AF43:AF45)</f>
        <v>0</v>
      </c>
      <c r="AG47" s="19">
        <f>SUM(AG43:AG45)</f>
        <v>0</v>
      </c>
      <c r="AH47" s="20">
        <f>SUM(AH43:AH45)</f>
        <v>0</v>
      </c>
      <c r="AI47" s="15">
        <f>IF(COUNTIF(AI43:AI45,"ERROR")&gt;0,"ERROR",IFERROR(SUM(AF47:AG47)/AH47,0))</f>
        <v>0</v>
      </c>
      <c r="AJ47" s="19">
        <f>SUM(AJ43:AJ45)</f>
        <v>0</v>
      </c>
      <c r="AK47" s="19">
        <f>SUM(AK43:AK45)</f>
        <v>0</v>
      </c>
      <c r="AL47" s="20">
        <f>SUM(AL43:AL45)</f>
        <v>0</v>
      </c>
      <c r="AM47" s="15">
        <f>IF(COUNTIF(AM43:AM45,"ERROR")&gt;0,"ERROR",IFERROR(SUM(AJ47:AK47)/AL47,0))</f>
        <v>0</v>
      </c>
      <c r="AN47" s="19">
        <f>SUM(AN43:AN45)</f>
        <v>0</v>
      </c>
      <c r="AO47" s="19">
        <f>SUM(AO43:AO45)</f>
        <v>0</v>
      </c>
      <c r="AP47" s="20">
        <f>SUM(AP43:AP45)</f>
        <v>0</v>
      </c>
      <c r="AQ47" s="15">
        <f>IF(COUNTIF(AQ43:AQ45,"ERROR")&gt;0,"ERROR",IFERROR(SUM(AN47:AO47)/AP47,0))</f>
        <v>0</v>
      </c>
      <c r="AR47" s="19">
        <f>SUM(AR43:AR45)</f>
        <v>0</v>
      </c>
      <c r="AS47" s="19">
        <f>SUM(AS43:AS45)</f>
        <v>0</v>
      </c>
      <c r="AT47" s="20">
        <f>SUM(AT43:AT45)</f>
        <v>0</v>
      </c>
      <c r="AU47" s="15">
        <f>IF(COUNTIF(AU43:AU45,"ERROR")&gt;0,"ERROR",IFERROR(SUM(AR47:AS47)/AT47,0))</f>
        <v>0</v>
      </c>
    </row>
    <row r="48" spans="1:47" x14ac:dyDescent="0.25">
      <c r="A48" s="1"/>
      <c r="B48" s="8"/>
      <c r="C48" s="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x14ac:dyDescent="0.25">
      <c r="A49" s="1"/>
      <c r="B49" s="3"/>
      <c r="C49" s="26" t="s">
        <v>44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x14ac:dyDescent="0.25">
      <c r="A50" s="1"/>
      <c r="B50" s="8"/>
      <c r="C50" s="12" t="s">
        <v>26</v>
      </c>
      <c r="D50" s="33" t="s">
        <v>45</v>
      </c>
      <c r="E50" s="33" t="s">
        <v>45</v>
      </c>
      <c r="F50" s="34" t="s">
        <v>46</v>
      </c>
      <c r="G50" s="33" t="s">
        <v>45</v>
      </c>
      <c r="H50" s="33" t="s">
        <v>45</v>
      </c>
      <c r="I50" s="33" t="s">
        <v>45</v>
      </c>
      <c r="J50" s="34" t="s">
        <v>46</v>
      </c>
      <c r="K50" s="33" t="s">
        <v>45</v>
      </c>
      <c r="L50" s="33" t="s">
        <v>45</v>
      </c>
      <c r="M50" s="33" t="s">
        <v>45</v>
      </c>
      <c r="N50" s="34" t="s">
        <v>46</v>
      </c>
      <c r="O50" s="33" t="s">
        <v>45</v>
      </c>
      <c r="P50" s="33" t="s">
        <v>45</v>
      </c>
      <c r="Q50" s="33" t="s">
        <v>45</v>
      </c>
      <c r="R50" s="34" t="s">
        <v>46</v>
      </c>
      <c r="S50" s="33" t="s">
        <v>45</v>
      </c>
      <c r="T50" s="33" t="s">
        <v>45</v>
      </c>
      <c r="U50" s="33" t="s">
        <v>45</v>
      </c>
      <c r="V50" s="34" t="s">
        <v>46</v>
      </c>
      <c r="W50" s="33" t="s">
        <v>45</v>
      </c>
      <c r="X50" s="33" t="s">
        <v>45</v>
      </c>
      <c r="Y50" s="33" t="s">
        <v>45</v>
      </c>
      <c r="Z50" s="34" t="s">
        <v>46</v>
      </c>
      <c r="AA50" s="33" t="s">
        <v>45</v>
      </c>
      <c r="AB50" s="33" t="s">
        <v>45</v>
      </c>
      <c r="AC50" s="33" t="s">
        <v>45</v>
      </c>
      <c r="AD50" s="34" t="s">
        <v>46</v>
      </c>
      <c r="AE50" s="33" t="s">
        <v>45</v>
      </c>
      <c r="AF50" s="33" t="s">
        <v>45</v>
      </c>
      <c r="AG50" s="33" t="s">
        <v>45</v>
      </c>
      <c r="AH50" s="34" t="s">
        <v>46</v>
      </c>
      <c r="AI50" s="33" t="s">
        <v>45</v>
      </c>
      <c r="AJ50" s="33" t="s">
        <v>45</v>
      </c>
      <c r="AK50" s="33" t="s">
        <v>45</v>
      </c>
      <c r="AL50" s="34" t="s">
        <v>46</v>
      </c>
      <c r="AM50" s="33" t="s">
        <v>45</v>
      </c>
      <c r="AN50" s="33" t="s">
        <v>45</v>
      </c>
      <c r="AO50" s="33" t="s">
        <v>45</v>
      </c>
      <c r="AP50" s="34" t="s">
        <v>46</v>
      </c>
      <c r="AQ50" s="33" t="s">
        <v>45</v>
      </c>
      <c r="AR50" s="33" t="s">
        <v>45</v>
      </c>
      <c r="AS50" s="33" t="s">
        <v>45</v>
      </c>
      <c r="AT50" s="34" t="s">
        <v>46</v>
      </c>
      <c r="AU50" s="33" t="s">
        <v>45</v>
      </c>
    </row>
    <row r="51" spans="1:47" x14ac:dyDescent="0.25">
      <c r="A51" s="1"/>
      <c r="B51" s="8"/>
      <c r="C51" s="8" t="s">
        <v>47</v>
      </c>
      <c r="D51" s="19">
        <f t="shared" ref="D51:E53" si="0">SUM(D10,D18,D27,D35,D43)</f>
        <v>2397902</v>
      </c>
      <c r="E51" s="19">
        <f t="shared" si="0"/>
        <v>0</v>
      </c>
      <c r="F51" s="20">
        <f>IFERROR(MEDIAN(F10,F18,F27,F35,F43),0)</f>
        <v>426629</v>
      </c>
      <c r="G51" s="15">
        <f>SUM(G10,G18,G27,G35,G43)</f>
        <v>5.49262505663906</v>
      </c>
      <c r="H51" s="19">
        <f>SUM(H10,H18,H27,H35,H43)</f>
        <v>2497908</v>
      </c>
      <c r="I51" s="19">
        <f>SUM(I10,I18,I27,I35,I43)</f>
        <v>0</v>
      </c>
      <c r="J51" s="20">
        <f>IFERROR(MEDIAN(J10,J18,J27,J35,J43),0)</f>
        <v>426629</v>
      </c>
      <c r="K51" s="15">
        <f>SUM(K10,K18,K27,K35,K43)</f>
        <v>5.7230729550091874</v>
      </c>
      <c r="L51" s="19">
        <f>SUM(L10,L18,L27,L35,L43)</f>
        <v>2223513</v>
      </c>
      <c r="M51" s="19">
        <f>SUM(M10,M18,M27,M35,M43)</f>
        <v>0</v>
      </c>
      <c r="N51" s="20">
        <f>IFERROR(MEDIAN(N10,N18,N27,N35,N43),0)</f>
        <v>423829</v>
      </c>
      <c r="O51" s="15">
        <f>SUM(O10,O18,O27,O35,O43)</f>
        <v>5.1565655100410268</v>
      </c>
      <c r="P51" s="19">
        <f>SUM(P10,P18,P27,P35,P43)</f>
        <v>2260646.71</v>
      </c>
      <c r="Q51" s="19">
        <f>SUM(Q10,Q18,Q27,Q35,Q43)</f>
        <v>0</v>
      </c>
      <c r="R51" s="20">
        <f>IFERROR(MEDIAN(R10,R18,R27,R35,R43),0)</f>
        <v>423829</v>
      </c>
      <c r="S51" s="15">
        <f>SUM(S10,S18,S27,S35,S43)</f>
        <v>5.2410657000282725</v>
      </c>
      <c r="T51" s="19">
        <f>SUM(T10,T18,T27,T35,T43)</f>
        <v>2790563</v>
      </c>
      <c r="U51" s="19">
        <f>SUM(U10,U18,U27,U35,U43)</f>
        <v>0</v>
      </c>
      <c r="V51" s="20">
        <f>IFERROR(MEDIAN(V10,V18,V27,V35,V43),0)</f>
        <v>431629</v>
      </c>
      <c r="W51" s="48">
        <f>SUM(W10,W18,W27,W35,W43)</f>
        <v>6.3622475160712977</v>
      </c>
      <c r="X51" s="19">
        <f>SUM(X10,X18,X27,X35,X43)</f>
        <v>2940282</v>
      </c>
      <c r="Y51" s="19">
        <f>SUM(Y10,Y18,Y27,Y35,Y43)</f>
        <v>0</v>
      </c>
      <c r="Z51" s="20">
        <f>IFERROR(MEDIAN(Z10,Z18,Z27,Z35,Z43),0)</f>
        <v>431629</v>
      </c>
      <c r="AA51" s="49">
        <f>SUM(AA10,AA18,AA27,AA35,AA43)</f>
        <v>6.7030179448110738</v>
      </c>
      <c r="AB51" s="19">
        <f>SUM(AB10,AB18,AB27,AB35,AB43)</f>
        <v>2916196</v>
      </c>
      <c r="AC51" s="19">
        <f>SUM(AC10,AC18,AC27,AC35,AC43)</f>
        <v>0</v>
      </c>
      <c r="AD51" s="20">
        <f>IFERROR(MEDIAN(AD10,AD18,AD27,AD35,AD43),0)</f>
        <v>431629</v>
      </c>
      <c r="AE51" s="49">
        <f>SUM(AE10,AE18,AE27,AE35,AE43)</f>
        <v>6.6514532704308875</v>
      </c>
      <c r="AF51" s="19">
        <f>SUM(AF10,AF18,AF27,AF35,AF43)</f>
        <v>2861437</v>
      </c>
      <c r="AG51" s="19">
        <f>SUM(AG10,AG18,AG27,AG35,AG43)</f>
        <v>0</v>
      </c>
      <c r="AH51" s="20">
        <f>IFERROR(MEDIAN(AH10,AH18,AH27,AH35,AH43),0)</f>
        <v>431629</v>
      </c>
      <c r="AI51" s="49">
        <f>SUM(AI10,AI18,AI27,AI35,AI43)</f>
        <v>6.5221712457299885</v>
      </c>
      <c r="AJ51" s="19">
        <f>SUM(AJ10,AJ18,AJ27,AJ35,AJ43)</f>
        <v>2939598</v>
      </c>
      <c r="AK51" s="19">
        <f>SUM(AK10,AK18,AK27,AK35,AK43)</f>
        <v>0</v>
      </c>
      <c r="AL51" s="20">
        <f>IFERROR(MEDIAN(AL10,AL18,AL27,AL35,AL43),0)</f>
        <v>431629</v>
      </c>
      <c r="AM51" s="49">
        <f>SUM(AM10,AM18,AM27,AM35,AM43)</f>
        <v>6.7018775678898104</v>
      </c>
      <c r="AN51" s="19">
        <f>SUM(AN10,AN18,AN27,AN35,AN43)</f>
        <v>3041906</v>
      </c>
      <c r="AO51" s="19">
        <f>SUM(AO10,AO18,AO27,AO35,AO43)</f>
        <v>0</v>
      </c>
      <c r="AP51" s="20">
        <f>IFERROR(MEDIAN(AP10,AP18,AP27,AP35,AP43),0)</f>
        <v>522210</v>
      </c>
      <c r="AQ51" s="49">
        <f>SUM(AQ10,AQ18,AQ27,AQ35,AQ43)</f>
        <v>5.8016248567651818</v>
      </c>
      <c r="AR51" s="19">
        <f>SUM(AR10,AR18,AR27,AR35,AR43)</f>
        <v>3251126</v>
      </c>
      <c r="AS51" s="19">
        <f>SUM(AS10,AS18,AS27,AS35,AS43)</f>
        <v>0</v>
      </c>
      <c r="AT51" s="20">
        <f>IFERROR(MEDIAN(AT10,AT18,AT27,AT35,AT43),0)</f>
        <v>522210</v>
      </c>
      <c r="AU51" s="49">
        <f>SUM(AU10,AU18,AU27,AU35,AU43)</f>
        <v>6.2060472029062517</v>
      </c>
    </row>
    <row r="52" spans="1:47" x14ac:dyDescent="0.25">
      <c r="A52" s="1"/>
      <c r="B52" s="8"/>
      <c r="C52" s="8" t="s">
        <v>29</v>
      </c>
      <c r="D52" s="19">
        <f t="shared" si="0"/>
        <v>72717</v>
      </c>
      <c r="E52" s="19">
        <f t="shared" si="0"/>
        <v>10418</v>
      </c>
      <c r="F52" s="20">
        <f>IFERROR(MEDIAN(F11,F19,F28,F36,F44),0)</f>
        <v>16534</v>
      </c>
      <c r="G52" s="15">
        <f>IF(OR(G11="ERROR",G19="ERROR",G28="ERROR",G36="ERROR",G44="ERROR"),"ERROR",IFERROR(SUM(D52:E52)/F52,0))</f>
        <v>5.0281238659731464</v>
      </c>
      <c r="H52" s="19">
        <f>SUM(H11,H19,H28,H36,H44)</f>
        <v>69271</v>
      </c>
      <c r="I52" s="19">
        <f>SUM(I11,I19,I28,I36,I44)</f>
        <v>10339</v>
      </c>
      <c r="J52" s="20">
        <f>IFERROR(MEDIAN(J11,J19,J28,J36,J44),0)</f>
        <v>16534</v>
      </c>
      <c r="K52" s="15">
        <f>IF(OR(K11="ERROR",K19="ERROR",K28="ERROR",K36="ERROR",K44="ERROR"),"ERROR",IFERROR(SUM(H52:I52)/J52,0))</f>
        <v>4.8149268174670379</v>
      </c>
      <c r="L52" s="19">
        <f>SUM(L11,L19,L28,L36,L44)</f>
        <v>12250</v>
      </c>
      <c r="M52" s="19">
        <f>SUM(M11,M19,M28,M36,M44)</f>
        <v>31908</v>
      </c>
      <c r="N52" s="20">
        <f>IFERROR(MEDIAN(N11,N19,N28,N36,N44),0)</f>
        <v>16534</v>
      </c>
      <c r="O52" s="15">
        <f>IF(OR(O11="ERROR",O19="ERROR",O28="ERROR",O36="ERROR",O44="ERROR"),"ERROR",IFERROR(SUM(L52:M52)/N52,0))</f>
        <v>2.6707390831014877</v>
      </c>
      <c r="P52" s="19">
        <f>SUM(P11,P19,P28,P36,P44)</f>
        <v>12175.3</v>
      </c>
      <c r="Q52" s="19">
        <f>SUM(Q11,Q19,Q28,Q36,Q44)</f>
        <v>29964</v>
      </c>
      <c r="R52" s="20">
        <f>IFERROR(MEDIAN(R11,R19,R28,R36,R44),0)</f>
        <v>16534</v>
      </c>
      <c r="S52" s="15">
        <f>IF(OR(S11="ERROR",S19="ERROR",S28="ERROR",S36="ERROR",S44="ERROR"),"ERROR",IFERROR(SUM(P52:Q52)/R52,0))</f>
        <v>2.5486452159187132</v>
      </c>
      <c r="T52" s="19">
        <f>SUM(T11,T19,T28,T36,T44)</f>
        <v>0</v>
      </c>
      <c r="U52" s="19">
        <f>SUM(U11,U19,U28,U36,U44)</f>
        <v>30842</v>
      </c>
      <c r="V52" s="20">
        <f>IFERROR(MEDIAN(V11,V19,V28,V36,V44),0)</f>
        <v>23034</v>
      </c>
      <c r="W52" s="15">
        <f>IF(OR(W11="ERROR",W19="ERROR",W28="ERROR",W36="ERROR",W44="ERROR"),"ERROR",IFERROR(SUM(T52:U52)/V52,0))</f>
        <v>1.3389771641920638</v>
      </c>
      <c r="X52" s="19">
        <f>SUM(X11,X19,X28,X36,X44)</f>
        <v>0</v>
      </c>
      <c r="Y52" s="19">
        <f>SUM(Y11,Y19,Y28,Y36,Y44)</f>
        <v>33229</v>
      </c>
      <c r="Z52" s="20">
        <f>IFERROR(MEDIAN(Z11,Z19,Z28,Z36,Z44),0)</f>
        <v>23034</v>
      </c>
      <c r="AA52" s="15">
        <f>IF(OR(AA11="ERROR",AA19="ERROR",AA28="ERROR",AA36="ERROR",AA44="ERROR"),"ERROR",IFERROR(SUM(X52:Y52)/Z52,0))</f>
        <v>1.4426065815750631</v>
      </c>
      <c r="AB52" s="19">
        <f>SUM(AB11,AB19,AB28,AB36,AB44)</f>
        <v>0</v>
      </c>
      <c r="AC52" s="19">
        <f>SUM(AC11,AC19,AC28,AC36,AC44)</f>
        <v>28464</v>
      </c>
      <c r="AD52" s="20">
        <f>IFERROR(MEDIAN(AD11,AD19,AD28,AD36,AD44),0)</f>
        <v>23034</v>
      </c>
      <c r="AE52" s="15">
        <f>IF(OR(AE11="ERROR",AE19="ERROR",AE28="ERROR",AE36="ERROR",AE44="ERROR"),"ERROR",IFERROR(SUM(AB52:AC52)/AD52,0))</f>
        <v>1.2357384735608232</v>
      </c>
      <c r="AF52" s="19">
        <f>SUM(AF11,AF19,AF28,AF36,AF44)</f>
        <v>0</v>
      </c>
      <c r="AG52" s="19">
        <f>SUM(AG11,AG19,AG28,AG36,AG44)</f>
        <v>27622</v>
      </c>
      <c r="AH52" s="20">
        <f>IFERROR(MEDIAN(AH11,AH19,AH28,AH36,AH44),0)</f>
        <v>23034</v>
      </c>
      <c r="AI52" s="15">
        <f>IF(OR(AI11="ERROR",AI19="ERROR",AI28="ERROR",AI36="ERROR",AI44="ERROR"),"ERROR",IFERROR(SUM(AF52:AG52)/AH52,0))</f>
        <v>1.1991838152296606</v>
      </c>
      <c r="AJ52" s="19">
        <f>SUM(AJ11,AJ19,AJ28,AJ36,AJ44)</f>
        <v>0</v>
      </c>
      <c r="AK52" s="19">
        <f>SUM(AK11,AK19,AK28,AK36,AK44)</f>
        <v>27232</v>
      </c>
      <c r="AL52" s="20">
        <f>IFERROR(MEDIAN(AL11,AL19,AL28,AL36,AL44),0)</f>
        <v>23034</v>
      </c>
      <c r="AM52" s="15">
        <f>IF(OR(AM11="ERROR",AM19="ERROR",AM28="ERROR",AM36="ERROR",AM44="ERROR"),"ERROR",IFERROR(SUM(AJ52:AK52)/AL52,0))</f>
        <v>1.1822523226534687</v>
      </c>
      <c r="AN52" s="19">
        <f>SUM(AN11,AN19,AN28,AN36,AN44)</f>
        <v>0</v>
      </c>
      <c r="AO52" s="19">
        <f>SUM(AO11,AO19,AO28,AO36,AO44)</f>
        <v>29289</v>
      </c>
      <c r="AP52" s="20">
        <f>IFERROR(MEDIAN(AP11,AP19,AP28,AP36,AP44),0)</f>
        <v>23034</v>
      </c>
      <c r="AQ52" s="15">
        <f>IF(OR(AQ11="ERROR",AQ19="ERROR",AQ28="ERROR",AQ36="ERROR",AQ44="ERROR"),"ERROR",IFERROR(SUM(AN52:AO52)/AP52,0))</f>
        <v>1.2715550924719978</v>
      </c>
      <c r="AR52" s="19">
        <f>SUM(AR11,AR19,AR28,AR36,AR44)</f>
        <v>0</v>
      </c>
      <c r="AS52" s="19">
        <f>SUM(AS11,AS19,AS28,AS36,AS44)</f>
        <v>25450</v>
      </c>
      <c r="AT52" s="20">
        <f>IFERROR(MEDIAN(AT11,AT19,AT28,AT36,AT44),0)</f>
        <v>23034</v>
      </c>
      <c r="AU52" s="15">
        <f>IF(OR(AU11="ERROR",AU19="ERROR",AU28="ERROR",AU36="ERROR",AU44="ERROR"),"ERROR",IFERROR(SUM(AR52:AS52)/AT52,0))</f>
        <v>1.1048884258053313</v>
      </c>
    </row>
    <row r="53" spans="1:47" x14ac:dyDescent="0.25">
      <c r="A53" s="1"/>
      <c r="B53" s="8"/>
      <c r="C53" s="8" t="s">
        <v>30</v>
      </c>
      <c r="D53" s="19">
        <f t="shared" si="0"/>
        <v>0</v>
      </c>
      <c r="E53" s="19">
        <f t="shared" si="0"/>
        <v>361726</v>
      </c>
      <c r="F53" s="20">
        <f>IFERROR(MEDIAN(F12,F20,F29,F37,F45),0)</f>
        <v>92381</v>
      </c>
      <c r="G53" s="15">
        <f>IF(OR(G12="ERROR",G20="ERROR",G29="ERROR",G37="ERROR",G45="ERROR"),"ERROR",IFERROR(SUM(D53:E53)/F53,0))</f>
        <v>3.9155887033047923</v>
      </c>
      <c r="H53" s="19">
        <f>SUM(H12,H20,H29,H37,H45)</f>
        <v>0</v>
      </c>
      <c r="I53" s="19">
        <f>SUM(I12,I20,I29,I37,I45)</f>
        <v>347068</v>
      </c>
      <c r="J53" s="20">
        <f>IFERROR(MEDIAN(J12,J20,J29,J37,J45),0)</f>
        <v>92381</v>
      </c>
      <c r="K53" s="15">
        <f>IF(OR(K12="ERROR",K20="ERROR",K29="ERROR",K37="ERROR",K45="ERROR"),"ERROR",IFERROR(SUM(H53:I53)/J53,0))</f>
        <v>3.7569197129279832</v>
      </c>
      <c r="L53" s="19">
        <f>SUM(L12,L20,L29,L37,L45)</f>
        <v>0</v>
      </c>
      <c r="M53" s="19">
        <f>SUM(M12,M20,M29,M37,M45)</f>
        <v>331745</v>
      </c>
      <c r="N53" s="20">
        <f>IFERROR(MEDIAN(N12,N20,N29,N37,N45),0)</f>
        <v>92381</v>
      </c>
      <c r="O53" s="15">
        <f>IF(OR(O12="ERROR",O20="ERROR",O29="ERROR",O37="ERROR",O45="ERROR"),"ERROR",IFERROR(SUM(L53:M53)/N53,0))</f>
        <v>3.5910522726534677</v>
      </c>
      <c r="P53" s="19">
        <f>SUM(P12,P20,P29,P37,P45)</f>
        <v>0</v>
      </c>
      <c r="Q53" s="19">
        <f>SUM(Q12,Q20,Q29,Q37,Q45)</f>
        <v>360442</v>
      </c>
      <c r="R53" s="20">
        <f>IFERROR(MEDIAN(R12,R20,R29,R37,R45),0)</f>
        <v>92381</v>
      </c>
      <c r="S53" s="15">
        <f>IF(OR(S12="ERROR",S20="ERROR",S29="ERROR",S37="ERROR",S45="ERROR"),"ERROR",IFERROR(SUM(P53:Q53)/R53,0))</f>
        <v>3.9016897413970404</v>
      </c>
      <c r="T53" s="19">
        <f>SUM(T12,T20,T29,T37,T45)</f>
        <v>0</v>
      </c>
      <c r="U53" s="19">
        <f>SUM(U12,U20,U29,U37,U45)</f>
        <v>412437</v>
      </c>
      <c r="V53" s="20">
        <f>IFERROR(MEDIAN(V12,V20,V29,V37,V45),0)</f>
        <v>92381</v>
      </c>
      <c r="W53" s="15">
        <f>IF(OR(W12="ERROR",W20="ERROR",W29="ERROR",W37="ERROR",W45="ERROR"),"ERROR",IFERROR(SUM(T53:U53)/V53,0))</f>
        <v>4.4645219255041617</v>
      </c>
      <c r="X53" s="19">
        <f>SUM(X12,X20,X29,X37,X45)</f>
        <v>0</v>
      </c>
      <c r="Y53" s="19">
        <f>SUM(Y12,Y20,Y29,Y37,Y45)</f>
        <v>453047</v>
      </c>
      <c r="Z53" s="20">
        <f>IFERROR(MEDIAN(Z12,Z20,Z29,Z37,Z45),0)</f>
        <v>92381</v>
      </c>
      <c r="AA53" s="15">
        <f>IF(OR(AA12="ERROR",AA20="ERROR",AA29="ERROR",AA37="ERROR",AA45="ERROR"),"ERROR",IFERROR(SUM(X53:Y53)/Z53,0))</f>
        <v>4.9041144824152152</v>
      </c>
      <c r="AB53" s="19">
        <f>SUM(AB12,AB20,AB29,AB37,AB45)</f>
        <v>0</v>
      </c>
      <c r="AC53" s="19">
        <f>SUM(AC12,AC20,AC29,AC37,AC45)</f>
        <v>369713</v>
      </c>
      <c r="AD53" s="20">
        <f>IFERROR(MEDIAN(AD12,AD20,AD29,AD37,AD45),0)</f>
        <v>92381</v>
      </c>
      <c r="AE53" s="15">
        <f>IF(OR(AE12="ERROR",AE20="ERROR",AE29="ERROR",AE37="ERROR",AE45="ERROR"),"ERROR",IFERROR(SUM(AB53:AC53)/AD53,0))</f>
        <v>4.0020458752340851</v>
      </c>
      <c r="AF53" s="19">
        <f>SUM(AF12,AF20,AF29,AF37,AF45)</f>
        <v>0</v>
      </c>
      <c r="AG53" s="19">
        <f>SUM(AG12,AG20,AG29,AG37,AG45)</f>
        <v>420815</v>
      </c>
      <c r="AH53" s="20">
        <f>IFERROR(MEDIAN(AH12,AH20,AH29,AH37,AH45),0)</f>
        <v>92381</v>
      </c>
      <c r="AI53" s="15">
        <f>IF(OR(AI12="ERROR",AI20="ERROR",AI29="ERROR",AI37="ERROR",AI45="ERROR"),"ERROR",IFERROR(SUM(AF53:AG53)/AH53,0))</f>
        <v>4.5552115694785726</v>
      </c>
      <c r="AJ53" s="19">
        <f>SUM(AJ12,AJ20,AJ29,AJ37,AJ45)</f>
        <v>0</v>
      </c>
      <c r="AK53" s="19">
        <f>SUM(AK12,AK20,AK29,AK37,AK45)</f>
        <v>529913</v>
      </c>
      <c r="AL53" s="20">
        <f>IFERROR(MEDIAN(AL12,AL20,AL29,AL37,AL45),0)</f>
        <v>92381</v>
      </c>
      <c r="AM53" s="15">
        <f>IF(OR(AM12="ERROR",AM20="ERROR",AM29="ERROR",AM37="ERROR",AM45="ERROR"),"ERROR",IFERROR(SUM(AJ53:AK53)/AL53,0))</f>
        <v>5.7361686926965501</v>
      </c>
      <c r="AN53" s="19">
        <f>SUM(AN12,AN20,AN29,AN37,AN45)</f>
        <v>0</v>
      </c>
      <c r="AO53" s="19">
        <f>SUM(AO12,AO20,AO29,AO37,AO45)</f>
        <v>568627</v>
      </c>
      <c r="AP53" s="20">
        <f>IFERROR(MEDIAN(AP12,AP20,AP29,AP37,AP45),0)</f>
        <v>92381</v>
      </c>
      <c r="AQ53" s="15">
        <f>IF(OR(AQ12="ERROR",AQ20="ERROR",AQ29="ERROR",AQ37="ERROR",AQ45="ERROR"),"ERROR",IFERROR(SUM(AN53:AO53)/AP53,0))</f>
        <v>6.1552375488466247</v>
      </c>
      <c r="AR53" s="19">
        <f>SUM(AR12,AR20,AR29,AR37,AR45)</f>
        <v>0</v>
      </c>
      <c r="AS53" s="19">
        <f>SUM(AS12,AS20,AS29,AS37,AS45)</f>
        <v>446782</v>
      </c>
      <c r="AT53" s="20">
        <f>IFERROR(MEDIAN(AT12,AT20,AT29,AT37,AT45),0)</f>
        <v>92381</v>
      </c>
      <c r="AU53" s="15">
        <f>IF(OR(AU12="ERROR",AU20="ERROR",AU29="ERROR",AU37="ERROR",AU45="ERROR"),"ERROR",IFERROR(SUM(AR53:AS53)/AT53,0))</f>
        <v>4.8362975070631409</v>
      </c>
    </row>
    <row r="54" spans="1:47" x14ac:dyDescent="0.25">
      <c r="A54" s="1"/>
      <c r="B54" s="8"/>
      <c r="C54" s="8" t="s">
        <v>34</v>
      </c>
      <c r="D54" s="19">
        <f>D21</f>
        <v>0</v>
      </c>
      <c r="E54" s="19">
        <f>E21</f>
        <v>0</v>
      </c>
      <c r="F54" s="23"/>
      <c r="G54" s="22"/>
      <c r="H54" s="19">
        <f>H21</f>
        <v>0</v>
      </c>
      <c r="I54" s="19">
        <f>I21</f>
        <v>0</v>
      </c>
      <c r="J54" s="23"/>
      <c r="K54" s="22"/>
      <c r="L54" s="19">
        <f>L21</f>
        <v>0</v>
      </c>
      <c r="M54" s="19">
        <f>M21</f>
        <v>0</v>
      </c>
      <c r="N54" s="23"/>
      <c r="O54" s="22"/>
      <c r="P54" s="19">
        <f>P21</f>
        <v>0</v>
      </c>
      <c r="Q54" s="19">
        <f>Q21</f>
        <v>0</v>
      </c>
      <c r="R54" s="23"/>
      <c r="S54" s="22"/>
      <c r="T54" s="19">
        <f>T21</f>
        <v>0</v>
      </c>
      <c r="U54" s="19">
        <f>U21</f>
        <v>0</v>
      </c>
      <c r="V54" s="23"/>
      <c r="W54" s="22"/>
      <c r="X54" s="19">
        <f>X21</f>
        <v>0</v>
      </c>
      <c r="Y54" s="19">
        <f>Y21</f>
        <v>0</v>
      </c>
      <c r="Z54" s="23"/>
      <c r="AA54" s="22"/>
      <c r="AB54" s="19">
        <f>AB21</f>
        <v>0</v>
      </c>
      <c r="AC54" s="19">
        <f>AC21</f>
        <v>0</v>
      </c>
      <c r="AD54" s="23"/>
      <c r="AE54" s="22"/>
      <c r="AF54" s="19">
        <f>AF21</f>
        <v>0</v>
      </c>
      <c r="AG54" s="19">
        <f>AG21</f>
        <v>0</v>
      </c>
      <c r="AH54" s="23"/>
      <c r="AI54" s="22"/>
      <c r="AJ54" s="19">
        <f>AJ21</f>
        <v>0</v>
      </c>
      <c r="AK54" s="19">
        <f>AK21</f>
        <v>0</v>
      </c>
      <c r="AL54" s="23"/>
      <c r="AM54" s="22"/>
      <c r="AN54" s="19">
        <f>AN21</f>
        <v>0</v>
      </c>
      <c r="AO54" s="19">
        <f>AO21</f>
        <v>0</v>
      </c>
      <c r="AP54" s="23"/>
      <c r="AQ54" s="22"/>
      <c r="AR54" s="19">
        <f>AR21</f>
        <v>0</v>
      </c>
      <c r="AS54" s="19">
        <f>AS21</f>
        <v>0</v>
      </c>
      <c r="AT54" s="23"/>
      <c r="AU54" s="22"/>
    </row>
    <row r="55" spans="1:47" x14ac:dyDescent="0.25">
      <c r="A55" s="1"/>
      <c r="B55" s="8"/>
      <c r="C55" s="8"/>
      <c r="D55" s="16"/>
      <c r="E55" s="16"/>
      <c r="F55" s="27"/>
      <c r="G55" s="18"/>
      <c r="H55" s="16"/>
      <c r="I55" s="16"/>
      <c r="J55" s="27"/>
      <c r="K55" s="18"/>
      <c r="L55" s="16"/>
      <c r="M55" s="16"/>
      <c r="N55" s="27"/>
      <c r="O55" s="18"/>
      <c r="P55" s="16"/>
      <c r="Q55" s="16"/>
      <c r="R55" s="27"/>
      <c r="S55" s="18"/>
      <c r="T55" s="16"/>
      <c r="U55" s="16"/>
      <c r="V55" s="27"/>
      <c r="W55" s="18"/>
      <c r="X55" s="16"/>
      <c r="Y55" s="16"/>
      <c r="Z55" s="27"/>
      <c r="AA55" s="18"/>
      <c r="AB55" s="16"/>
      <c r="AC55" s="16"/>
      <c r="AD55" s="27"/>
      <c r="AE55" s="18"/>
      <c r="AF55" s="16"/>
      <c r="AG55" s="16"/>
      <c r="AH55" s="27"/>
      <c r="AI55" s="18"/>
      <c r="AJ55" s="16"/>
      <c r="AK55" s="16"/>
      <c r="AL55" s="27"/>
      <c r="AM55" s="18"/>
      <c r="AN55" s="16"/>
      <c r="AO55" s="16"/>
      <c r="AP55" s="27"/>
      <c r="AQ55" s="18"/>
      <c r="AR55" s="16"/>
      <c r="AS55" s="16"/>
      <c r="AT55" s="27"/>
      <c r="AU55" s="18"/>
    </row>
    <row r="56" spans="1:47" x14ac:dyDescent="0.25">
      <c r="A56" s="1"/>
      <c r="B56" s="8"/>
      <c r="C56" s="7" t="s">
        <v>68</v>
      </c>
      <c r="D56" s="19">
        <f>SUM(D51:D54)</f>
        <v>2470619</v>
      </c>
      <c r="E56" s="19">
        <f>SUM(E51:E54)</f>
        <v>372144</v>
      </c>
      <c r="F56" s="20">
        <f>SUM(F51:F53)</f>
        <v>535544</v>
      </c>
      <c r="G56" s="15">
        <f>IF(OR(G14="ERROR",G23="ERROR",G31="ERROR",G39="ERROR",G47="ERROR"),"ERROR",IFERROR(SUM(D56:E56)/F56,0))</f>
        <v>5.3081782262521848</v>
      </c>
      <c r="H56" s="19">
        <f>SUM(H51:H54)</f>
        <v>2567179</v>
      </c>
      <c r="I56" s="19">
        <f>SUM(I51:I54)</f>
        <v>357407</v>
      </c>
      <c r="J56" s="20">
        <f>SUM(J51:J53)</f>
        <v>535544</v>
      </c>
      <c r="K56" s="15">
        <f>IF(OR(K14="ERROR",K23="ERROR",K31="ERROR",K39="ERROR",K47="ERROR"),"ERROR",IFERROR(SUM(H56:I56)/J56,0))</f>
        <v>5.4609630581240758</v>
      </c>
      <c r="L56" s="19">
        <f>SUM(L51:L54)</f>
        <v>2235763</v>
      </c>
      <c r="M56" s="19">
        <f>SUM(M51:M54)</f>
        <v>363653</v>
      </c>
      <c r="N56" s="20">
        <f>SUM(N51:N53)</f>
        <v>532744</v>
      </c>
      <c r="O56" s="15">
        <f>IF(OR(O14="ERROR",O23="ERROR",O31="ERROR",O39="ERROR",O47="ERROR"),"ERROR",IFERROR(SUM(L56:M56)/N56,0))</f>
        <v>4.8792966227681589</v>
      </c>
      <c r="P56" s="19">
        <f>SUM(P51:P54)</f>
        <v>2272822.0099999998</v>
      </c>
      <c r="Q56" s="19">
        <f>SUM(Q51:Q54)</f>
        <v>390406</v>
      </c>
      <c r="R56" s="20">
        <f>SUM(R51:R53)</f>
        <v>532744</v>
      </c>
      <c r="S56" s="15">
        <f>IF(OR(S14="ERROR",S23="ERROR",S31="ERROR",S39="ERROR",S47="ERROR"),"ERROR",IFERROR(SUM(P56:Q56)/R56,0))</f>
        <v>4.9990764982805995</v>
      </c>
      <c r="T56" s="19">
        <f>SUM(T51:T54)</f>
        <v>2790563</v>
      </c>
      <c r="U56" s="19">
        <f>SUM(U51:U54)</f>
        <v>443279</v>
      </c>
      <c r="V56" s="20">
        <f>SUM(V51:V53)</f>
        <v>547044</v>
      </c>
      <c r="W56" s="15">
        <f>IF(OR(W14="ERROR",W23="ERROR",W31="ERROR",W39="ERROR",W47="ERROR"),"ERROR",IFERROR(SUM(T56:U56)/V56,0))</f>
        <v>5.9114842681758688</v>
      </c>
      <c r="X56" s="19">
        <f>SUM(X51:X54)</f>
        <v>2940282</v>
      </c>
      <c r="Y56" s="19">
        <f>SUM(Y51:Y54)</f>
        <v>486276</v>
      </c>
      <c r="Z56" s="20">
        <f>SUM(Z51:Z53)</f>
        <v>547044</v>
      </c>
      <c r="AA56" s="15">
        <f>IF(OR(AA14="ERROR",AA23="ERROR",AA31="ERROR",AA39="ERROR",AA47="ERROR"),"ERROR",IFERROR(SUM(X56:Y56)/Z56,0))</f>
        <v>6.263770373132691</v>
      </c>
      <c r="AB56" s="19">
        <f>SUM(AB51:AB54)</f>
        <v>2916196</v>
      </c>
      <c r="AC56" s="19">
        <f>SUM(AC51:AC54)</f>
        <v>398177</v>
      </c>
      <c r="AD56" s="20">
        <f>SUM(AD51:AD53)</f>
        <v>547044</v>
      </c>
      <c r="AE56" s="15">
        <f>IF(OR(AE14="ERROR",AE23="ERROR",AE31="ERROR",AE39="ERROR",AE47="ERROR"),"ERROR",IFERROR(SUM(AB56:AC56)/AD56,0))</f>
        <v>6.0586954614254065</v>
      </c>
      <c r="AF56" s="19">
        <f>SUM(AF51:AF54)</f>
        <v>2861437</v>
      </c>
      <c r="AG56" s="19">
        <f>SUM(AG51:AG54)</f>
        <v>448437</v>
      </c>
      <c r="AH56" s="20">
        <f>SUM(AH51:AH53)</f>
        <v>547044</v>
      </c>
      <c r="AI56" s="15">
        <f>IF(OR(AI14="ERROR",AI23="ERROR",AI31="ERROR",AI39="ERROR",AI47="ERROR"),"ERROR",IFERROR(SUM(AF56:AG56)/AH56,0))</f>
        <v>6.0504712600814559</v>
      </c>
      <c r="AJ56" s="19">
        <f>SUM(AJ51:AJ54)</f>
        <v>2939598</v>
      </c>
      <c r="AK56" s="19">
        <f>SUM(AK51:AK54)</f>
        <v>557145</v>
      </c>
      <c r="AL56" s="20">
        <f>SUM(AL51:AL53)</f>
        <v>547044</v>
      </c>
      <c r="AM56" s="15">
        <f>IF(OR(AM14="ERROR",AM23="ERROR",AM31="ERROR",AM39="ERROR",AM47="ERROR"),"ERROR",IFERROR(SUM(AJ56:AK56)/AL56,0))</f>
        <v>6.3920690109022313</v>
      </c>
      <c r="AN56" s="19">
        <f>SUM(AN51:AN54)</f>
        <v>3041906</v>
      </c>
      <c r="AO56" s="19">
        <f>SUM(AO51:AO54)</f>
        <v>597916</v>
      </c>
      <c r="AP56" s="20">
        <f>SUM(AP51:AP53)</f>
        <v>637625</v>
      </c>
      <c r="AQ56" s="15">
        <f>IF(OR(AQ14="ERROR",AQ23="ERROR",AQ31="ERROR",AQ39="ERROR",AQ47="ERROR"),"ERROR",IFERROR(SUM(AN56:AO56)/AP56,0))</f>
        <v>5.7084054107037838</v>
      </c>
      <c r="AR56" s="19">
        <f>SUM(AR51:AR54)</f>
        <v>3251126</v>
      </c>
      <c r="AS56" s="19">
        <f>SUM(AS51:AS54)</f>
        <v>472232</v>
      </c>
      <c r="AT56" s="20">
        <f>SUM(AT51:AT53)</f>
        <v>637625</v>
      </c>
      <c r="AU56" s="15">
        <f>IF(OR(AU14="ERROR",AU23="ERROR",AU31="ERROR",AU39="ERROR",AU47="ERROR"),"ERROR",IFERROR(SUM(AR56:AS56)/AT56,0))</f>
        <v>5.8394165849833364</v>
      </c>
    </row>
    <row r="57" spans="1:47" x14ac:dyDescent="0.25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47" x14ac:dyDescent="0.25">
      <c r="A58" s="1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x14ac:dyDescent="0.25">
      <c r="A59" s="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x14ac:dyDescent="0.25">
      <c r="A60" s="9" t="s">
        <v>48</v>
      </c>
      <c r="B60" s="8"/>
      <c r="C60" s="1"/>
      <c r="D60" s="144" t="s">
        <v>80</v>
      </c>
      <c r="E60" s="144"/>
      <c r="F60" s="144"/>
      <c r="G60" s="144"/>
      <c r="H60" s="145" t="s">
        <v>81</v>
      </c>
      <c r="I60" s="145"/>
      <c r="J60" s="145"/>
      <c r="K60" s="145"/>
      <c r="L60" s="146" t="s">
        <v>14</v>
      </c>
      <c r="M60" s="146"/>
      <c r="N60" s="146"/>
      <c r="O60" s="146"/>
      <c r="P60" s="147" t="s">
        <v>15</v>
      </c>
      <c r="Q60" s="148"/>
      <c r="R60" s="148"/>
      <c r="S60" s="148"/>
      <c r="T60" s="149" t="s">
        <v>16</v>
      </c>
      <c r="U60" s="150"/>
      <c r="V60" s="150"/>
      <c r="W60" s="150"/>
      <c r="X60" s="151" t="s">
        <v>57</v>
      </c>
      <c r="Y60" s="152"/>
      <c r="Z60" s="152"/>
      <c r="AA60" s="152"/>
      <c r="AB60" s="153" t="s">
        <v>58</v>
      </c>
      <c r="AC60" s="154"/>
      <c r="AD60" s="154"/>
      <c r="AE60" s="154"/>
      <c r="AF60" s="144" t="s">
        <v>113</v>
      </c>
      <c r="AG60" s="144"/>
      <c r="AH60" s="144"/>
      <c r="AI60" s="144"/>
      <c r="AJ60" s="155" t="s">
        <v>118</v>
      </c>
      <c r="AK60" s="155"/>
      <c r="AL60" s="155"/>
      <c r="AM60" s="155"/>
      <c r="AN60" s="146" t="s">
        <v>123</v>
      </c>
      <c r="AO60" s="146"/>
      <c r="AP60" s="146"/>
      <c r="AQ60" s="146"/>
      <c r="AR60" s="156" t="str">
        <f>AR5</f>
        <v>FY 2022-23</v>
      </c>
      <c r="AS60" s="156"/>
      <c r="AT60" s="156"/>
      <c r="AU60" s="156"/>
    </row>
    <row r="61" spans="1:47" s="43" customFormat="1" x14ac:dyDescent="0.25">
      <c r="A61" s="45"/>
      <c r="B61" s="46"/>
      <c r="C61" s="46"/>
      <c r="D61" s="143" t="s">
        <v>17</v>
      </c>
      <c r="E61" s="143"/>
      <c r="F61" s="112" t="s">
        <v>18</v>
      </c>
      <c r="G61" s="112" t="s">
        <v>19</v>
      </c>
      <c r="H61" s="143" t="s">
        <v>17</v>
      </c>
      <c r="I61" s="143"/>
      <c r="J61" s="112" t="s">
        <v>18</v>
      </c>
      <c r="K61" s="112" t="s">
        <v>19</v>
      </c>
      <c r="L61" s="143" t="s">
        <v>17</v>
      </c>
      <c r="M61" s="143"/>
      <c r="N61" s="112" t="s">
        <v>18</v>
      </c>
      <c r="O61" s="112" t="s">
        <v>19</v>
      </c>
      <c r="P61" s="143" t="s">
        <v>17</v>
      </c>
      <c r="Q61" s="143"/>
      <c r="R61" s="112" t="s">
        <v>18</v>
      </c>
      <c r="S61" s="112" t="s">
        <v>19</v>
      </c>
      <c r="T61" s="143" t="s">
        <v>17</v>
      </c>
      <c r="U61" s="143"/>
      <c r="V61" s="112" t="s">
        <v>18</v>
      </c>
      <c r="W61" s="112" t="s">
        <v>19</v>
      </c>
      <c r="X61" s="143" t="s">
        <v>17</v>
      </c>
      <c r="Y61" s="143"/>
      <c r="Z61" s="112" t="s">
        <v>18</v>
      </c>
      <c r="AA61" s="112" t="s">
        <v>19</v>
      </c>
      <c r="AB61" s="143" t="s">
        <v>17</v>
      </c>
      <c r="AC61" s="143"/>
      <c r="AD61" s="112" t="s">
        <v>18</v>
      </c>
      <c r="AE61" s="112" t="s">
        <v>19</v>
      </c>
      <c r="AF61" s="143" t="s">
        <v>17</v>
      </c>
      <c r="AG61" s="143"/>
      <c r="AH61" s="112" t="s">
        <v>18</v>
      </c>
      <c r="AI61" s="112" t="s">
        <v>19</v>
      </c>
      <c r="AJ61" s="143" t="s">
        <v>17</v>
      </c>
      <c r="AK61" s="143"/>
      <c r="AL61" s="112" t="s">
        <v>18</v>
      </c>
      <c r="AM61" s="112" t="s">
        <v>19</v>
      </c>
      <c r="AN61" s="143" t="s">
        <v>17</v>
      </c>
      <c r="AO61" s="143"/>
      <c r="AP61" s="112" t="s">
        <v>18</v>
      </c>
      <c r="AQ61" s="112" t="s">
        <v>19</v>
      </c>
      <c r="AR61" s="143" t="s">
        <v>17</v>
      </c>
      <c r="AS61" s="143"/>
      <c r="AT61" s="112" t="s">
        <v>18</v>
      </c>
      <c r="AU61" s="112" t="s">
        <v>19</v>
      </c>
    </row>
    <row r="62" spans="1:47" ht="29.25" x14ac:dyDescent="0.25">
      <c r="A62" s="1"/>
      <c r="B62" s="8"/>
      <c r="C62" s="8"/>
      <c r="D62" s="47" t="s">
        <v>20</v>
      </c>
      <c r="E62" s="47" t="s">
        <v>21</v>
      </c>
      <c r="F62" s="47" t="s">
        <v>49</v>
      </c>
      <c r="G62" s="47" t="s">
        <v>50</v>
      </c>
      <c r="H62" s="47" t="s">
        <v>20</v>
      </c>
      <c r="I62" s="47" t="s">
        <v>21</v>
      </c>
      <c r="J62" s="47" t="s">
        <v>49</v>
      </c>
      <c r="K62" s="47" t="s">
        <v>50</v>
      </c>
      <c r="L62" s="47" t="s">
        <v>20</v>
      </c>
      <c r="M62" s="47" t="s">
        <v>21</v>
      </c>
      <c r="N62" s="47" t="s">
        <v>49</v>
      </c>
      <c r="O62" s="47" t="s">
        <v>50</v>
      </c>
      <c r="P62" s="47" t="s">
        <v>20</v>
      </c>
      <c r="Q62" s="47" t="s">
        <v>21</v>
      </c>
      <c r="R62" s="47" t="s">
        <v>49</v>
      </c>
      <c r="S62" s="47" t="s">
        <v>50</v>
      </c>
      <c r="T62" s="47" t="s">
        <v>20</v>
      </c>
      <c r="U62" s="47" t="s">
        <v>21</v>
      </c>
      <c r="V62" s="47" t="s">
        <v>49</v>
      </c>
      <c r="W62" s="47" t="s">
        <v>50</v>
      </c>
      <c r="X62" s="47" t="s">
        <v>20</v>
      </c>
      <c r="Y62" s="47" t="s">
        <v>21</v>
      </c>
      <c r="Z62" s="47" t="s">
        <v>49</v>
      </c>
      <c r="AA62" s="47" t="s">
        <v>50</v>
      </c>
      <c r="AB62" s="47" t="s">
        <v>20</v>
      </c>
      <c r="AC62" s="47" t="s">
        <v>21</v>
      </c>
      <c r="AD62" s="47" t="s">
        <v>49</v>
      </c>
      <c r="AE62" s="47" t="s">
        <v>50</v>
      </c>
      <c r="AF62" s="47" t="s">
        <v>20</v>
      </c>
      <c r="AG62" s="47" t="s">
        <v>21</v>
      </c>
      <c r="AH62" s="47" t="s">
        <v>49</v>
      </c>
      <c r="AI62" s="47" t="s">
        <v>50</v>
      </c>
      <c r="AJ62" s="47" t="s">
        <v>20</v>
      </c>
      <c r="AK62" s="47" t="s">
        <v>21</v>
      </c>
      <c r="AL62" s="47" t="s">
        <v>49</v>
      </c>
      <c r="AM62" s="47" t="s">
        <v>50</v>
      </c>
      <c r="AN62" s="47" t="s">
        <v>20</v>
      </c>
      <c r="AO62" s="47" t="s">
        <v>21</v>
      </c>
      <c r="AP62" s="47" t="s">
        <v>49</v>
      </c>
      <c r="AQ62" s="47" t="s">
        <v>50</v>
      </c>
      <c r="AR62" s="47" t="s">
        <v>20</v>
      </c>
      <c r="AS62" s="47" t="s">
        <v>21</v>
      </c>
      <c r="AT62" s="47" t="s">
        <v>49</v>
      </c>
      <c r="AU62" s="47" t="s">
        <v>50</v>
      </c>
    </row>
    <row r="63" spans="1:47" x14ac:dyDescent="0.25">
      <c r="A63" s="1"/>
      <c r="B63" s="3" t="s">
        <v>51</v>
      </c>
      <c r="C63" s="11" t="s">
        <v>52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x14ac:dyDescent="0.25">
      <c r="A64" s="1"/>
      <c r="B64" s="8"/>
      <c r="C64" s="12" t="s">
        <v>26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x14ac:dyDescent="0.25">
      <c r="A65" s="1"/>
      <c r="B65" s="8"/>
      <c r="C65" s="8" t="s">
        <v>53</v>
      </c>
      <c r="D65" s="53"/>
      <c r="E65" s="53"/>
      <c r="F65" s="56"/>
      <c r="G65" s="15" t="str">
        <f>IFERROR(SUM(D65:E65)/F65,"")</f>
        <v/>
      </c>
      <c r="H65" s="53"/>
      <c r="I65" s="53"/>
      <c r="J65" s="56"/>
      <c r="K65" s="15" t="str">
        <f>IFERROR(SUM(H65:I65)/J65,"")</f>
        <v/>
      </c>
      <c r="L65" s="53"/>
      <c r="M65" s="53"/>
      <c r="N65" s="56"/>
      <c r="O65" s="15" t="str">
        <f>IFERROR(SUM(L65:M65)/N65,"")</f>
        <v/>
      </c>
      <c r="P65" s="53"/>
      <c r="Q65" s="53"/>
      <c r="R65" s="56"/>
      <c r="S65" s="15" t="str">
        <f>IFERROR(SUM(P65:Q65)/R65,"")</f>
        <v/>
      </c>
      <c r="T65" s="53"/>
      <c r="U65" s="53"/>
      <c r="V65" s="56"/>
      <c r="W65" s="15" t="str">
        <f>IFERROR(SUM(T65:U65)/V65,"")</f>
        <v/>
      </c>
      <c r="X65" s="53"/>
      <c r="Y65" s="53"/>
      <c r="Z65" s="56"/>
      <c r="AA65" s="15" t="str">
        <f>IFERROR(SUM(X65:Y65)/Z65,"")</f>
        <v/>
      </c>
      <c r="AB65" s="53"/>
      <c r="AC65" s="53"/>
      <c r="AD65" s="56"/>
      <c r="AE65" s="15" t="str">
        <f>IFERROR(SUM(AB65:AC65)/AD65,"")</f>
        <v/>
      </c>
      <c r="AF65" s="53"/>
      <c r="AG65" s="53"/>
      <c r="AH65" s="56"/>
      <c r="AI65" s="15" t="str">
        <f>IFERROR(SUM(AF65:AG65)/AH65,"")</f>
        <v/>
      </c>
      <c r="AJ65" s="53"/>
      <c r="AK65" s="53"/>
      <c r="AL65" s="56"/>
      <c r="AM65" s="15" t="str">
        <f>IFERROR(SUM(AJ65:AK65)/AL65,"")</f>
        <v/>
      </c>
      <c r="AN65" s="53"/>
      <c r="AO65" s="53"/>
      <c r="AP65" s="54"/>
      <c r="AQ65" s="15" t="str">
        <f>IFERROR(SUM(AN65:AO65)/AP65,"")</f>
        <v/>
      </c>
      <c r="AR65" s="13"/>
      <c r="AS65" s="13"/>
      <c r="AT65" s="14"/>
      <c r="AU65" s="15" t="str">
        <f>IFERROR(SUM(AR65:AS65)/AT65,"")</f>
        <v/>
      </c>
    </row>
    <row r="66" spans="1:47" x14ac:dyDescent="0.25">
      <c r="A66" s="1"/>
      <c r="B66" s="8"/>
      <c r="C66" s="8" t="s">
        <v>29</v>
      </c>
      <c r="D66" s="53" t="s">
        <v>28</v>
      </c>
      <c r="E66" s="53" t="s">
        <v>28</v>
      </c>
      <c r="F66" s="56" t="s">
        <v>28</v>
      </c>
      <c r="G66" s="15" t="str">
        <f>IFERROR(SUM(D66:E66)/F66,"")</f>
        <v/>
      </c>
      <c r="H66" s="53" t="s">
        <v>28</v>
      </c>
      <c r="I66" s="53" t="s">
        <v>28</v>
      </c>
      <c r="J66" s="56" t="s">
        <v>28</v>
      </c>
      <c r="K66" s="15" t="str">
        <f>IFERROR(SUM(H66:I66)/J66,"")</f>
        <v/>
      </c>
      <c r="L66" s="53"/>
      <c r="M66" s="53"/>
      <c r="N66" s="56"/>
      <c r="O66" s="15" t="str">
        <f>IFERROR(SUM(L66:M66)/N66,"")</f>
        <v/>
      </c>
      <c r="P66" s="53"/>
      <c r="Q66" s="53"/>
      <c r="R66" s="56"/>
      <c r="S66" s="15" t="str">
        <f>IFERROR(SUM(P66:Q66)/R66,"")</f>
        <v/>
      </c>
      <c r="T66" s="53"/>
      <c r="U66" s="53"/>
      <c r="V66" s="56"/>
      <c r="W66" s="15" t="str">
        <f>IFERROR(SUM(T66:U66)/V66,"")</f>
        <v/>
      </c>
      <c r="X66" s="53"/>
      <c r="Y66" s="53"/>
      <c r="Z66" s="56"/>
      <c r="AA66" s="15" t="str">
        <f>IFERROR(SUM(X66:Y66)/Z66,"")</f>
        <v/>
      </c>
      <c r="AB66" s="53"/>
      <c r="AC66" s="53"/>
      <c r="AD66" s="56"/>
      <c r="AE66" s="15" t="str">
        <f>IFERROR(SUM(AB66:AC66)/AD66,"")</f>
        <v/>
      </c>
      <c r="AF66" s="53"/>
      <c r="AG66" s="53"/>
      <c r="AH66" s="56"/>
      <c r="AI66" s="15" t="str">
        <f>IFERROR(SUM(AF66:AG66)/AH66,"")</f>
        <v/>
      </c>
      <c r="AJ66" s="53"/>
      <c r="AK66" s="53"/>
      <c r="AL66" s="56"/>
      <c r="AM66" s="15" t="str">
        <f>IFERROR(SUM(AJ66:AK66)/AL66,"")</f>
        <v/>
      </c>
      <c r="AN66" s="53"/>
      <c r="AO66" s="53"/>
      <c r="AP66" s="54"/>
      <c r="AQ66" s="15" t="str">
        <f>IFERROR(SUM(AN66:AO66)/AP66,"")</f>
        <v/>
      </c>
      <c r="AR66" s="13"/>
      <c r="AS66" s="13"/>
      <c r="AT66" s="14"/>
      <c r="AU66" s="15" t="str">
        <f>IFERROR(SUM(AR66:AS66)/AT66,"")</f>
        <v/>
      </c>
    </row>
    <row r="67" spans="1:47" x14ac:dyDescent="0.25">
      <c r="A67" s="1"/>
      <c r="B67" s="8"/>
      <c r="C67" s="8" t="s">
        <v>30</v>
      </c>
      <c r="D67" s="53" t="s">
        <v>28</v>
      </c>
      <c r="E67" s="53" t="s">
        <v>28</v>
      </c>
      <c r="F67" s="56" t="s">
        <v>28</v>
      </c>
      <c r="G67" s="15" t="str">
        <f>IFERROR(SUM(D67:E67)/F67,"")</f>
        <v/>
      </c>
      <c r="H67" s="53" t="s">
        <v>28</v>
      </c>
      <c r="I67" s="53" t="s">
        <v>28</v>
      </c>
      <c r="J67" s="56" t="s">
        <v>28</v>
      </c>
      <c r="K67" s="15" t="str">
        <f>IFERROR(SUM(H67:I67)/J67,"")</f>
        <v/>
      </c>
      <c r="L67" s="53"/>
      <c r="M67" s="53"/>
      <c r="N67" s="56"/>
      <c r="O67" s="15" t="str">
        <f>IFERROR(SUM(L67:M67)/N67,"")</f>
        <v/>
      </c>
      <c r="P67" s="53"/>
      <c r="Q67" s="53"/>
      <c r="R67" s="56"/>
      <c r="S67" s="15" t="str">
        <f>IFERROR(SUM(P67:Q67)/R67,"")</f>
        <v/>
      </c>
      <c r="T67" s="53"/>
      <c r="U67" s="53"/>
      <c r="V67" s="56"/>
      <c r="W67" s="15" t="str">
        <f>IFERROR(SUM(T67:U67)/V67,"")</f>
        <v/>
      </c>
      <c r="X67" s="53"/>
      <c r="Y67" s="53"/>
      <c r="Z67" s="56"/>
      <c r="AA67" s="15" t="str">
        <f>IFERROR(SUM(X67:Y67)/Z67,"")</f>
        <v/>
      </c>
      <c r="AB67" s="53"/>
      <c r="AC67" s="53"/>
      <c r="AD67" s="56"/>
      <c r="AE67" s="15" t="str">
        <f>IFERROR(SUM(AB67:AC67)/AD67,"")</f>
        <v/>
      </c>
      <c r="AF67" s="53"/>
      <c r="AG67" s="53"/>
      <c r="AH67" s="56"/>
      <c r="AI67" s="15" t="str">
        <f>IFERROR(SUM(AF67:AG67)/AH67,"")</f>
        <v/>
      </c>
      <c r="AJ67" s="53"/>
      <c r="AK67" s="53"/>
      <c r="AL67" s="56"/>
      <c r="AM67" s="15" t="str">
        <f>IFERROR(SUM(AJ67:AK67)/AL67,"")</f>
        <v/>
      </c>
      <c r="AN67" s="53"/>
      <c r="AO67" s="53"/>
      <c r="AP67" s="54"/>
      <c r="AQ67" s="15" t="str">
        <f>IFERROR(SUM(AN67:AO67)/AP67,"")</f>
        <v/>
      </c>
      <c r="AR67" s="13"/>
      <c r="AS67" s="13"/>
      <c r="AT67" s="14"/>
      <c r="AU67" s="15" t="str">
        <f>IFERROR(SUM(AR67:AS67)/AT67,"")</f>
        <v/>
      </c>
    </row>
    <row r="68" spans="1:47" x14ac:dyDescent="0.25">
      <c r="A68" s="1"/>
      <c r="B68" s="8"/>
      <c r="C68" s="8"/>
      <c r="D68" s="16"/>
      <c r="E68" s="16"/>
      <c r="F68" s="17"/>
      <c r="G68" s="18"/>
      <c r="H68" s="16"/>
      <c r="I68" s="16"/>
      <c r="J68" s="17"/>
      <c r="K68" s="18"/>
      <c r="L68" s="16"/>
      <c r="M68" s="16"/>
      <c r="N68" s="17"/>
      <c r="O68" s="18"/>
      <c r="P68" s="16"/>
      <c r="Q68" s="16"/>
      <c r="R68" s="17"/>
      <c r="S68" s="18"/>
      <c r="T68" s="16"/>
      <c r="U68" s="16"/>
      <c r="V68" s="17"/>
      <c r="W68" s="18"/>
      <c r="X68" s="16"/>
      <c r="Y68" s="16"/>
      <c r="Z68" s="17"/>
      <c r="AA68" s="18"/>
      <c r="AB68" s="16"/>
      <c r="AC68" s="16"/>
      <c r="AD68" s="17"/>
      <c r="AE68" s="18"/>
      <c r="AF68" s="16"/>
      <c r="AG68" s="16"/>
      <c r="AH68" s="17"/>
      <c r="AI68" s="18"/>
      <c r="AJ68" s="16"/>
      <c r="AK68" s="16"/>
      <c r="AL68" s="17"/>
      <c r="AM68" s="18"/>
      <c r="AN68" s="16"/>
      <c r="AO68" s="16"/>
      <c r="AP68" s="17"/>
      <c r="AQ68" s="18"/>
      <c r="AR68" s="16"/>
      <c r="AS68" s="16"/>
      <c r="AT68" s="17"/>
      <c r="AU68" s="18"/>
    </row>
    <row r="69" spans="1:47" x14ac:dyDescent="0.25">
      <c r="A69" s="1"/>
      <c r="B69" s="8"/>
      <c r="C69" s="7" t="str">
        <f>"SUBTOTAL "&amp;C63</f>
        <v>SUBTOTAL Grounds Maintenance</v>
      </c>
      <c r="D69" s="19">
        <f>SUM(D65:D67)</f>
        <v>0</v>
      </c>
      <c r="E69" s="19">
        <f>SUM(E65:E67)</f>
        <v>0</v>
      </c>
      <c r="F69" s="29">
        <f>IF(OR(AND(SUM(D65:E67)&gt;0,SUM(F65:F67)=0),AND(SUM(D65:E67)=0,SUM(F65:F67)&gt;0)),"ERROR",SUM(F65:F67))</f>
        <v>0</v>
      </c>
      <c r="G69" s="15">
        <f>IF(F69="ERROR","ERROR",IFERROR(SUM(D69:E69)/F69,0))</f>
        <v>0</v>
      </c>
      <c r="H69" s="19">
        <f>SUM(H65:H67)</f>
        <v>0</v>
      </c>
      <c r="I69" s="19">
        <f>SUM(I65:I67)</f>
        <v>0</v>
      </c>
      <c r="J69" s="29">
        <f>IF(OR(AND(SUM(H65:I67)&gt;0,SUM(J65:J67)=0),AND(SUM(H65:I67)=0,SUM(J65:J67)&gt;0)),"ERROR",SUM(J65:J67))</f>
        <v>0</v>
      </c>
      <c r="K69" s="15">
        <f>IF(J69="ERROR","ERROR",IFERROR(SUM(H69:I69)/J69,0))</f>
        <v>0</v>
      </c>
      <c r="L69" s="19">
        <f>SUM(L65:L67)</f>
        <v>0</v>
      </c>
      <c r="M69" s="19">
        <f>SUM(M65:M67)</f>
        <v>0</v>
      </c>
      <c r="N69" s="29">
        <f>IF(OR(AND(SUM(L65:M67)&gt;0,SUM(N65:N67)=0),AND(SUM(L65:M67)=0,SUM(N65:N67)&gt;0)),"ERROR",SUM(N65:N67))</f>
        <v>0</v>
      </c>
      <c r="O69" s="15">
        <f>IF(N69="ERROR","ERROR",IFERROR(SUM(L69:M69)/N69,0))</f>
        <v>0</v>
      </c>
      <c r="P69" s="19">
        <f>SUM(P65:P67)</f>
        <v>0</v>
      </c>
      <c r="Q69" s="19">
        <f>SUM(Q65:Q67)</f>
        <v>0</v>
      </c>
      <c r="R69" s="29">
        <f>IF(OR(AND(SUM(P65:Q67)&gt;0,SUM(R65:R67)=0),AND(SUM(P65:Q67)=0,SUM(R65:R67)&gt;0)),"ERROR",SUM(R65:R67))</f>
        <v>0</v>
      </c>
      <c r="S69" s="15">
        <f>IF(R69="ERROR","ERROR",IFERROR(SUM(P69:Q69)/R69,0))</f>
        <v>0</v>
      </c>
      <c r="T69" s="19">
        <f>SUM(T65:T67)</f>
        <v>0</v>
      </c>
      <c r="U69" s="19">
        <f>SUM(U65:U67)</f>
        <v>0</v>
      </c>
      <c r="V69" s="29">
        <f>IF(OR(AND(SUM(T65:U67)&gt;0,SUM(V65:V67)=0),AND(SUM(T65:U67)=0,SUM(V65:V67)&gt;0)),"ERROR",SUM(V65:V67))</f>
        <v>0</v>
      </c>
      <c r="W69" s="15">
        <f>IF(V69="ERROR","ERROR",IFERROR(SUM(T69:U69)/V69,0))</f>
        <v>0</v>
      </c>
      <c r="X69" s="19">
        <f>SUM(X65:X67)</f>
        <v>0</v>
      </c>
      <c r="Y69" s="19">
        <f>SUM(Y65:Y67)</f>
        <v>0</v>
      </c>
      <c r="Z69" s="29">
        <f>IF(OR(AND(SUM(X65:Y67)&gt;0,SUM(Z65:Z67)=0),AND(SUM(X65:Y67)=0,SUM(Z65:Z67)&gt;0)),"ERROR",SUM(Z65:Z67))</f>
        <v>0</v>
      </c>
      <c r="AA69" s="15">
        <f>IF(Z69="ERROR","ERROR",IFERROR(SUM(X69:Y69)/Z69,0))</f>
        <v>0</v>
      </c>
      <c r="AB69" s="19">
        <f>SUM(AB65:AB67)</f>
        <v>0</v>
      </c>
      <c r="AC69" s="19">
        <f>SUM(AC65:AC67)</f>
        <v>0</v>
      </c>
      <c r="AD69" s="29">
        <f>IF(OR(AND(SUM(AB65:AC67)&gt;0,SUM(AD65:AD67)=0),AND(SUM(AB65:AC67)=0,SUM(AD65:AD67)&gt;0)),"ERROR",SUM(AD65:AD67))</f>
        <v>0</v>
      </c>
      <c r="AE69" s="15">
        <f>IF(AD69="ERROR","ERROR",IFERROR(SUM(AB69:AC69)/AD69,0))</f>
        <v>0</v>
      </c>
      <c r="AF69" s="19">
        <f>SUM(AF65:AF67)</f>
        <v>0</v>
      </c>
      <c r="AG69" s="19">
        <f>SUM(AG65:AG67)</f>
        <v>0</v>
      </c>
      <c r="AH69" s="29">
        <f>IF(OR(AND(SUM(AF65:AG67)&gt;0,SUM(AH65:AH67)=0),AND(SUM(AF65:AG67)=0,SUM(AH65:AH67)&gt;0)),"ERROR",SUM(AH65:AH67))</f>
        <v>0</v>
      </c>
      <c r="AI69" s="15">
        <f>IF(AH69="ERROR","ERROR",IFERROR(SUM(AF69:AG69)/AH69,0))</f>
        <v>0</v>
      </c>
      <c r="AJ69" s="19">
        <f>SUM(AJ65:AJ67)</f>
        <v>0</v>
      </c>
      <c r="AK69" s="19">
        <f>SUM(AK65:AK67)</f>
        <v>0</v>
      </c>
      <c r="AL69" s="29">
        <f>IF(OR(AND(SUM(AJ65:AK67)&gt;0,SUM(AL65:AL67)=0),AND(SUM(AJ65:AK67)=0,SUM(AL65:AL67)&gt;0)),"ERROR",SUM(AL65:AL67))</f>
        <v>0</v>
      </c>
      <c r="AM69" s="15">
        <f>IF(AL69="ERROR","ERROR",IFERROR(SUM(AJ69:AK69)/AL69,0))</f>
        <v>0</v>
      </c>
      <c r="AN69" s="19">
        <f>SUM(AN65:AN67)</f>
        <v>0</v>
      </c>
      <c r="AO69" s="19">
        <f>SUM(AO65:AO67)</f>
        <v>0</v>
      </c>
      <c r="AP69" s="29">
        <f>IF(OR(AND(SUM(AN65:AO67)&gt;0,SUM(AP65:AP67)=0),AND(SUM(AN65:AO67)=0,SUM(AP65:AP67)&gt;0)),"ERROR",SUM(AP65:AP67))</f>
        <v>0</v>
      </c>
      <c r="AQ69" s="15">
        <f>IF(AP69="ERROR","ERROR",IFERROR(SUM(AN69:AO69)/AP69,0))</f>
        <v>0</v>
      </c>
      <c r="AR69" s="19">
        <f>SUM(AR65:AR67)</f>
        <v>0</v>
      </c>
      <c r="AS69" s="19">
        <f>SUM(AS65:AS67)</f>
        <v>0</v>
      </c>
      <c r="AT69" s="29">
        <f>IF(OR(AND(SUM(AR65:AS67)&gt;0,SUM(AT65:AT67)=0),AND(SUM(AR65:AS67)=0,SUM(AT65:AT67)&gt;0)),"ERROR",SUM(AT65:AT67))</f>
        <v>0</v>
      </c>
      <c r="AU69" s="15">
        <f>IF(AT69="ERROR","ERROR",IFERROR(SUM(AR69:AS69)/AT69,0))</f>
        <v>0</v>
      </c>
    </row>
    <row r="70" spans="1:47" x14ac:dyDescent="0.25">
      <c r="A70" s="1"/>
      <c r="B70" s="8"/>
      <c r="C70" s="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x14ac:dyDescent="0.25">
      <c r="A71" s="1"/>
      <c r="B71" s="8"/>
      <c r="C71" s="28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1:47" x14ac:dyDescent="0.25"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</row>
    <row r="73" spans="1:47" x14ac:dyDescent="0.25">
      <c r="A73" s="1"/>
      <c r="B73" s="3" t="s">
        <v>54</v>
      </c>
      <c r="C73" s="11" t="s">
        <v>55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47" x14ac:dyDescent="0.25">
      <c r="A74" s="1"/>
      <c r="B74" s="8"/>
      <c r="C74" s="12" t="s">
        <v>26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</row>
    <row r="75" spans="1:47" x14ac:dyDescent="0.25">
      <c r="A75" s="1"/>
      <c r="B75" s="8"/>
      <c r="C75" s="8" t="s">
        <v>47</v>
      </c>
      <c r="D75" s="53" t="s">
        <v>28</v>
      </c>
      <c r="E75" s="53" t="s">
        <v>28</v>
      </c>
      <c r="F75" s="55"/>
      <c r="G75" s="22"/>
      <c r="H75" s="53" t="s">
        <v>28</v>
      </c>
      <c r="I75" s="53" t="s">
        <v>28</v>
      </c>
      <c r="J75" s="55"/>
      <c r="K75" s="22"/>
      <c r="L75" s="53" t="s">
        <v>28</v>
      </c>
      <c r="M75" s="53" t="s">
        <v>28</v>
      </c>
      <c r="N75" s="55"/>
      <c r="O75" s="22"/>
      <c r="P75" s="53" t="s">
        <v>28</v>
      </c>
      <c r="Q75" s="53" t="s">
        <v>28</v>
      </c>
      <c r="R75" s="55"/>
      <c r="S75" s="22"/>
      <c r="T75" s="53"/>
      <c r="U75" s="53"/>
      <c r="V75" s="55"/>
      <c r="W75" s="22"/>
      <c r="X75" s="53"/>
      <c r="Y75" s="53"/>
      <c r="Z75" s="55"/>
      <c r="AA75" s="22"/>
      <c r="AB75" s="53"/>
      <c r="AC75" s="53"/>
      <c r="AD75" s="55"/>
      <c r="AE75" s="22"/>
      <c r="AF75" s="53"/>
      <c r="AG75" s="53"/>
      <c r="AH75" s="55"/>
      <c r="AI75" s="22"/>
      <c r="AJ75" s="53"/>
      <c r="AK75" s="53"/>
      <c r="AL75" s="55"/>
      <c r="AM75" s="22"/>
      <c r="AN75" s="53"/>
      <c r="AO75" s="53"/>
      <c r="AP75" s="55"/>
      <c r="AQ75" s="22"/>
      <c r="AR75" s="13"/>
      <c r="AS75" s="13"/>
      <c r="AT75" s="55"/>
      <c r="AU75" s="22"/>
    </row>
    <row r="76" spans="1:47" x14ac:dyDescent="0.25">
      <c r="A76" s="1"/>
      <c r="B76" s="8"/>
      <c r="C76" s="8" t="s">
        <v>29</v>
      </c>
      <c r="D76" s="53" t="s">
        <v>28</v>
      </c>
      <c r="E76" s="53" t="s">
        <v>28</v>
      </c>
      <c r="F76" s="55"/>
      <c r="G76" s="22"/>
      <c r="H76" s="53" t="s">
        <v>28</v>
      </c>
      <c r="I76" s="53" t="s">
        <v>28</v>
      </c>
      <c r="J76" s="55"/>
      <c r="K76" s="22"/>
      <c r="L76" s="53" t="s">
        <v>28</v>
      </c>
      <c r="M76" s="53" t="s">
        <v>28</v>
      </c>
      <c r="N76" s="55"/>
      <c r="O76" s="22"/>
      <c r="P76" s="53" t="s">
        <v>28</v>
      </c>
      <c r="Q76" s="53" t="s">
        <v>28</v>
      </c>
      <c r="R76" s="55"/>
      <c r="S76" s="22"/>
      <c r="T76" s="53"/>
      <c r="U76" s="53"/>
      <c r="V76" s="55"/>
      <c r="W76" s="22"/>
      <c r="X76" s="53"/>
      <c r="Y76" s="53"/>
      <c r="Z76" s="55"/>
      <c r="AA76" s="22"/>
      <c r="AB76" s="53"/>
      <c r="AC76" s="53"/>
      <c r="AD76" s="55"/>
      <c r="AE76" s="22"/>
      <c r="AF76" s="53"/>
      <c r="AG76" s="53"/>
      <c r="AH76" s="55"/>
      <c r="AI76" s="22"/>
      <c r="AJ76" s="53"/>
      <c r="AK76" s="53"/>
      <c r="AL76" s="55"/>
      <c r="AM76" s="22"/>
      <c r="AN76" s="53"/>
      <c r="AO76" s="53"/>
      <c r="AP76" s="55"/>
      <c r="AQ76" s="22"/>
      <c r="AR76" s="13"/>
      <c r="AS76" s="13"/>
      <c r="AT76" s="55"/>
      <c r="AU76" s="22"/>
    </row>
    <row r="77" spans="1:47" x14ac:dyDescent="0.25">
      <c r="A77" s="1"/>
      <c r="B77" s="8"/>
      <c r="C77" s="8" t="s">
        <v>30</v>
      </c>
      <c r="D77" s="53" t="s">
        <v>28</v>
      </c>
      <c r="E77" s="53" t="s">
        <v>28</v>
      </c>
      <c r="F77" s="55"/>
      <c r="G77" s="22"/>
      <c r="H77" s="53" t="s">
        <v>28</v>
      </c>
      <c r="I77" s="53" t="s">
        <v>28</v>
      </c>
      <c r="J77" s="55"/>
      <c r="K77" s="22"/>
      <c r="L77" s="53" t="s">
        <v>28</v>
      </c>
      <c r="M77" s="53" t="s">
        <v>28</v>
      </c>
      <c r="N77" s="55"/>
      <c r="O77" s="22"/>
      <c r="P77" s="53" t="s">
        <v>28</v>
      </c>
      <c r="Q77" s="53" t="s">
        <v>28</v>
      </c>
      <c r="R77" s="55"/>
      <c r="S77" s="22"/>
      <c r="T77" s="53"/>
      <c r="U77" s="53"/>
      <c r="V77" s="55"/>
      <c r="W77" s="22"/>
      <c r="X77" s="53"/>
      <c r="Y77" s="53"/>
      <c r="Z77" s="55"/>
      <c r="AA77" s="22"/>
      <c r="AB77" s="53"/>
      <c r="AC77" s="53"/>
      <c r="AD77" s="55"/>
      <c r="AE77" s="22"/>
      <c r="AF77" s="53"/>
      <c r="AG77" s="53"/>
      <c r="AH77" s="55"/>
      <c r="AI77" s="22"/>
      <c r="AJ77" s="53"/>
      <c r="AK77" s="53"/>
      <c r="AL77" s="55"/>
      <c r="AM77" s="22"/>
      <c r="AN77" s="53"/>
      <c r="AO77" s="53"/>
      <c r="AP77" s="55"/>
      <c r="AQ77" s="22"/>
      <c r="AR77" s="13"/>
      <c r="AS77" s="13"/>
      <c r="AT77" s="55"/>
      <c r="AU77" s="22"/>
    </row>
    <row r="78" spans="1:47" x14ac:dyDescent="0.25">
      <c r="A78" s="1"/>
      <c r="B78" s="8"/>
      <c r="C78" s="8"/>
      <c r="D78" s="16"/>
      <c r="E78" s="16"/>
      <c r="F78" s="23"/>
      <c r="G78" s="24"/>
      <c r="H78" s="16"/>
      <c r="I78" s="16"/>
      <c r="J78" s="23"/>
      <c r="K78" s="24"/>
      <c r="L78" s="16"/>
      <c r="M78" s="16"/>
      <c r="N78" s="23"/>
      <c r="O78" s="24"/>
      <c r="P78" s="16"/>
      <c r="Q78" s="16"/>
      <c r="R78" s="23"/>
      <c r="S78" s="24"/>
      <c r="T78" s="16"/>
      <c r="U78" s="16"/>
      <c r="V78" s="23"/>
      <c r="W78" s="24"/>
      <c r="X78" s="16"/>
      <c r="Y78" s="16"/>
      <c r="Z78" s="23"/>
      <c r="AA78" s="24"/>
      <c r="AB78" s="16"/>
      <c r="AC78" s="16"/>
      <c r="AD78" s="23"/>
      <c r="AE78" s="24"/>
      <c r="AF78" s="16"/>
      <c r="AG78" s="16"/>
      <c r="AH78" s="23"/>
      <c r="AI78" s="24"/>
      <c r="AJ78" s="16"/>
      <c r="AK78" s="16"/>
      <c r="AL78" s="23"/>
      <c r="AM78" s="24"/>
      <c r="AN78" s="16"/>
      <c r="AO78" s="16"/>
      <c r="AP78" s="23"/>
      <c r="AQ78" s="24"/>
      <c r="AR78" s="16"/>
      <c r="AS78" s="16"/>
      <c r="AT78" s="23"/>
      <c r="AU78" s="24"/>
    </row>
    <row r="79" spans="1:47" x14ac:dyDescent="0.25">
      <c r="A79" s="1"/>
      <c r="B79" s="8"/>
      <c r="C79" s="7" t="str">
        <f>"SUBTOTAL "&amp;C73</f>
        <v>SUBTOTAL Capitalized Maint.</v>
      </c>
      <c r="D79" s="19">
        <f>SUM(D75:D77)</f>
        <v>0</v>
      </c>
      <c r="E79" s="19">
        <f>SUM(E75:E77)</f>
        <v>0</v>
      </c>
      <c r="F79" s="23"/>
      <c r="G79" s="22"/>
      <c r="H79" s="19">
        <f>SUM(H75:H77)</f>
        <v>0</v>
      </c>
      <c r="I79" s="19">
        <f>SUM(I75:I77)</f>
        <v>0</v>
      </c>
      <c r="J79" s="23"/>
      <c r="K79" s="22"/>
      <c r="L79" s="19">
        <f>SUM(L75:L77)</f>
        <v>0</v>
      </c>
      <c r="M79" s="19">
        <f>SUM(M75:M77)</f>
        <v>0</v>
      </c>
      <c r="N79" s="23"/>
      <c r="O79" s="22"/>
      <c r="P79" s="19">
        <f>SUM(P75:P77)</f>
        <v>0</v>
      </c>
      <c r="Q79" s="19">
        <f>SUM(Q75:Q77)</f>
        <v>0</v>
      </c>
      <c r="R79" s="23"/>
      <c r="S79" s="22"/>
      <c r="T79" s="19">
        <f>SUM(T75:T77)</f>
        <v>0</v>
      </c>
      <c r="U79" s="19">
        <f>SUM(U75:U77)</f>
        <v>0</v>
      </c>
      <c r="V79" s="23"/>
      <c r="W79" s="22"/>
      <c r="X79" s="19">
        <f>SUM(X75:X77)</f>
        <v>0</v>
      </c>
      <c r="Y79" s="19">
        <f>SUM(Y75:Y77)</f>
        <v>0</v>
      </c>
      <c r="Z79" s="23"/>
      <c r="AA79" s="22"/>
      <c r="AB79" s="19">
        <f>SUM(AB75:AB77)</f>
        <v>0</v>
      </c>
      <c r="AC79" s="19">
        <f>SUM(AC75:AC77)</f>
        <v>0</v>
      </c>
      <c r="AD79" s="23"/>
      <c r="AE79" s="22"/>
      <c r="AF79" s="19">
        <f>SUM(AF75:AF77)</f>
        <v>0</v>
      </c>
      <c r="AG79" s="19">
        <f>SUM(AG75:AG77)</f>
        <v>0</v>
      </c>
      <c r="AH79" s="23"/>
      <c r="AI79" s="22"/>
      <c r="AJ79" s="19">
        <f>SUM(AJ75:AJ77)</f>
        <v>0</v>
      </c>
      <c r="AK79" s="19">
        <f>SUM(AK75:AK77)</f>
        <v>0</v>
      </c>
      <c r="AL79" s="23"/>
      <c r="AM79" s="22"/>
      <c r="AN79" s="19">
        <f>SUM(AN75:AN77)</f>
        <v>0</v>
      </c>
      <c r="AO79" s="19">
        <f>SUM(AO75:AO77)</f>
        <v>0</v>
      </c>
      <c r="AP79" s="23"/>
      <c r="AQ79" s="22"/>
      <c r="AR79" s="19">
        <f>SUM(AR75:AR77)</f>
        <v>0</v>
      </c>
      <c r="AS79" s="19">
        <f>SUM(AS75:AS77)</f>
        <v>0</v>
      </c>
      <c r="AT79" s="23"/>
      <c r="AU79" s="22"/>
    </row>
    <row r="80" spans="1:47" x14ac:dyDescent="0.25">
      <c r="A80" s="1"/>
      <c r="B80" s="8"/>
      <c r="C80" s="8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5"/>
      <c r="W80" s="5"/>
      <c r="X80" s="21"/>
      <c r="Y80" s="21"/>
      <c r="Z80" s="5"/>
      <c r="AA80" s="5"/>
      <c r="AB80" s="21"/>
      <c r="AC80" s="21"/>
      <c r="AD80" s="5"/>
      <c r="AE80" s="5"/>
      <c r="AF80" s="21"/>
      <c r="AG80" s="21"/>
      <c r="AH80" s="5"/>
      <c r="AI80" s="5"/>
      <c r="AJ80" s="21"/>
      <c r="AK80" s="21"/>
      <c r="AL80" s="5"/>
      <c r="AM80" s="5"/>
      <c r="AN80" s="21"/>
      <c r="AO80" s="21"/>
      <c r="AP80" s="5"/>
      <c r="AQ80" s="5"/>
      <c r="AR80" s="21"/>
      <c r="AS80" s="21"/>
      <c r="AT80" s="5"/>
      <c r="AU80" s="5"/>
    </row>
    <row r="81" spans="1:47" x14ac:dyDescent="0.25">
      <c r="A81" s="1"/>
      <c r="B81" s="8"/>
      <c r="C81" s="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1:47" x14ac:dyDescent="0.25">
      <c r="A82" s="1"/>
      <c r="B82" s="28"/>
      <c r="C82" s="28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1:47" x14ac:dyDescent="0.25">
      <c r="A83" s="1"/>
      <c r="B83" s="8"/>
      <c r="C83" s="8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x14ac:dyDescent="0.25">
      <c r="A84" s="1"/>
      <c r="B84" s="8"/>
      <c r="C84" s="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x14ac:dyDescent="0.25">
      <c r="A85" s="9"/>
      <c r="B85" s="31" t="s">
        <v>56</v>
      </c>
      <c r="C85" s="31"/>
      <c r="D85" s="32">
        <f>SUM(D56,D69,D79)</f>
        <v>2470619</v>
      </c>
      <c r="E85" s="32">
        <f>SUM(E56,E69,E79)</f>
        <v>372144</v>
      </c>
      <c r="F85" s="5"/>
      <c r="G85" s="5"/>
      <c r="H85" s="32">
        <f>SUM(H56,H69,H79)</f>
        <v>2567179</v>
      </c>
      <c r="I85" s="32">
        <f>SUM(I56,I69,I79)</f>
        <v>357407</v>
      </c>
      <c r="J85" s="5"/>
      <c r="K85" s="5"/>
      <c r="L85" s="32">
        <f>SUM(L56,L69,L79)</f>
        <v>2235763</v>
      </c>
      <c r="M85" s="32">
        <f>SUM(M56,M69,M79)</f>
        <v>363653</v>
      </c>
      <c r="N85" s="5"/>
      <c r="O85" s="5"/>
      <c r="P85" s="32">
        <f>SUM(P56,P69,P79)</f>
        <v>2272822.0099999998</v>
      </c>
      <c r="Q85" s="32">
        <f>SUM(Q56,Q69,Q79)</f>
        <v>390406</v>
      </c>
      <c r="R85" s="5"/>
      <c r="S85" s="5"/>
      <c r="T85" s="32">
        <f>SUM(T56,T69,T79)</f>
        <v>2790563</v>
      </c>
      <c r="U85" s="32">
        <f>SUM(U56,U69,U79)</f>
        <v>443279</v>
      </c>
      <c r="V85" s="5"/>
      <c r="W85" s="5"/>
      <c r="X85" s="32">
        <f>SUM(X56,X69,X79)</f>
        <v>2940282</v>
      </c>
      <c r="Y85" s="32">
        <f>SUM(Y56,Y69,Y79)</f>
        <v>486276</v>
      </c>
      <c r="Z85" s="5"/>
      <c r="AA85" s="5"/>
      <c r="AB85" s="32">
        <f>SUM(AB56,AB69,AB79)</f>
        <v>2916196</v>
      </c>
      <c r="AC85" s="32">
        <f>SUM(AC56,AC69,AC79)</f>
        <v>398177</v>
      </c>
      <c r="AD85" s="5"/>
      <c r="AE85" s="5"/>
      <c r="AF85" s="32">
        <f>SUM(AF56,AF69,AF79)</f>
        <v>2861437</v>
      </c>
      <c r="AG85" s="32">
        <f>SUM(AG56,AG69,AG79)</f>
        <v>448437</v>
      </c>
      <c r="AH85" s="5"/>
      <c r="AI85" s="5"/>
      <c r="AJ85" s="32">
        <f>SUM(AJ56,AJ69,AJ79)</f>
        <v>2939598</v>
      </c>
      <c r="AK85" s="32">
        <f>SUM(AK56,AK69,AK79)</f>
        <v>557145</v>
      </c>
      <c r="AL85" s="5"/>
      <c r="AM85" s="5"/>
      <c r="AN85" s="32">
        <f>SUM(AN56,AN69,AN79)</f>
        <v>3041906</v>
      </c>
      <c r="AO85" s="32">
        <f>SUM(AO56,AO69,AO79)</f>
        <v>597916</v>
      </c>
      <c r="AP85" s="5"/>
      <c r="AQ85" s="5"/>
      <c r="AR85" s="32">
        <f>SUM(AR56,AR69,AR79)</f>
        <v>3251126</v>
      </c>
      <c r="AS85" s="32">
        <f>SUM(AS56,AS69,AS79)</f>
        <v>472232</v>
      </c>
      <c r="AT85" s="5"/>
      <c r="AU85" s="5"/>
    </row>
    <row r="86" spans="1:47" x14ac:dyDescent="0.25">
      <c r="A86" s="9"/>
      <c r="B86" s="31"/>
      <c r="C86" s="31"/>
      <c r="D86" s="51"/>
      <c r="E86" s="51"/>
      <c r="F86" s="5"/>
      <c r="G86" s="5"/>
      <c r="H86" s="51"/>
      <c r="I86" s="51"/>
      <c r="J86" s="5"/>
      <c r="K86" s="5"/>
      <c r="L86" s="51"/>
      <c r="M86" s="51"/>
      <c r="N86" s="5"/>
      <c r="O86" s="5"/>
      <c r="P86" s="51"/>
      <c r="Q86" s="51"/>
      <c r="R86" s="5"/>
      <c r="S86" s="5"/>
      <c r="T86" s="51"/>
      <c r="U86" s="51"/>
      <c r="V86" s="5"/>
      <c r="W86" s="5"/>
      <c r="X86" s="51"/>
      <c r="Y86" s="51"/>
      <c r="Z86" s="5"/>
      <c r="AA86" s="5"/>
      <c r="AB86" s="51"/>
      <c r="AC86" s="51"/>
      <c r="AD86" s="5"/>
      <c r="AE86" s="5"/>
      <c r="AF86" s="51"/>
      <c r="AG86" s="51"/>
      <c r="AH86" s="5"/>
      <c r="AI86" s="5"/>
      <c r="AJ86" s="51"/>
      <c r="AK86" s="51"/>
      <c r="AL86" s="5"/>
      <c r="AM86" s="5"/>
      <c r="AN86" s="51"/>
      <c r="AO86" s="51"/>
      <c r="AP86" s="5"/>
      <c r="AQ86" s="5"/>
      <c r="AR86" s="51"/>
      <c r="AS86" s="51"/>
      <c r="AT86" s="5"/>
      <c r="AU86" s="5"/>
    </row>
    <row r="87" spans="1:47" s="43" customFormat="1" ht="29.25" customHeight="1" x14ac:dyDescent="0.25">
      <c r="A87" s="45"/>
      <c r="B87" s="45"/>
      <c r="C87" s="45"/>
      <c r="D87" s="157" t="str">
        <f>D5&amp;" Comments"</f>
        <v>FY 2012-2013 Comments</v>
      </c>
      <c r="E87" s="157"/>
      <c r="F87" s="157"/>
      <c r="G87" s="157"/>
      <c r="H87" s="157" t="str">
        <f>H5&amp;" Comments"</f>
        <v>FY 2013-2014 Comments</v>
      </c>
      <c r="I87" s="157"/>
      <c r="J87" s="157"/>
      <c r="K87" s="157"/>
      <c r="L87" s="157" t="str">
        <f>L5&amp;" Comments"</f>
        <v>FY 2014-2015 Comments</v>
      </c>
      <c r="M87" s="157"/>
      <c r="N87" s="157"/>
      <c r="O87" s="157"/>
      <c r="P87" s="157" t="str">
        <f>P5&amp;" Comments"</f>
        <v>FY 2015-2016 Comments</v>
      </c>
      <c r="Q87" s="157"/>
      <c r="R87" s="157"/>
      <c r="S87" s="157"/>
      <c r="T87" s="157" t="str">
        <f>T5&amp;" Comments"</f>
        <v>FY 2016-2017 Comments</v>
      </c>
      <c r="U87" s="157"/>
      <c r="V87" s="157"/>
      <c r="W87" s="157"/>
      <c r="X87" s="157" t="str">
        <f>X5&amp;" Comments"</f>
        <v>FY 2017-2018 Comments</v>
      </c>
      <c r="Y87" s="157"/>
      <c r="Z87" s="157"/>
      <c r="AA87" s="157"/>
      <c r="AB87" s="157" t="str">
        <f>AB5&amp;" Comments"</f>
        <v>FY 2018-2019 Comments</v>
      </c>
      <c r="AC87" s="157"/>
      <c r="AD87" s="157"/>
      <c r="AE87" s="157"/>
      <c r="AF87" s="157" t="str">
        <f>AF5&amp;" Comments"</f>
        <v>FY 2019-20 Comments</v>
      </c>
      <c r="AG87" s="157"/>
      <c r="AH87" s="157"/>
      <c r="AI87" s="157"/>
      <c r="AJ87" s="157" t="str">
        <f>AJ5&amp;" Comments"</f>
        <v>FY 2020-21 Comments</v>
      </c>
      <c r="AK87" s="157"/>
      <c r="AL87" s="157"/>
      <c r="AM87" s="157"/>
      <c r="AN87" s="157" t="str">
        <f>AN5&amp;" Comments"</f>
        <v>FY 2021-22 Comments</v>
      </c>
      <c r="AO87" s="157"/>
      <c r="AP87" s="157"/>
      <c r="AQ87" s="157"/>
      <c r="AR87" s="157" t="str">
        <f>AR5&amp;" Comments"</f>
        <v>FY 2022-23 Comments</v>
      </c>
      <c r="AS87" s="157"/>
      <c r="AT87" s="157"/>
      <c r="AU87" s="157"/>
    </row>
    <row r="88" spans="1:47" s="61" customFormat="1" ht="216" customHeight="1" x14ac:dyDescent="0.25">
      <c r="A88" s="52"/>
      <c r="B88" s="52"/>
      <c r="C88" s="52"/>
      <c r="D88" s="158"/>
      <c r="E88" s="159"/>
      <c r="F88" s="159"/>
      <c r="G88" s="160"/>
      <c r="H88" s="158"/>
      <c r="I88" s="159"/>
      <c r="J88" s="159"/>
      <c r="K88" s="160"/>
      <c r="L88" s="158" t="s">
        <v>86</v>
      </c>
      <c r="M88" s="159"/>
      <c r="N88" s="159"/>
      <c r="O88" s="160"/>
      <c r="P88" s="158"/>
      <c r="Q88" s="159"/>
      <c r="R88" s="159"/>
      <c r="S88" s="160"/>
      <c r="T88" s="158"/>
      <c r="U88" s="159"/>
      <c r="V88" s="159"/>
      <c r="W88" s="160"/>
      <c r="X88" s="158"/>
      <c r="Y88" s="159"/>
      <c r="Z88" s="159"/>
      <c r="AA88" s="160"/>
      <c r="AB88" s="158"/>
      <c r="AC88" s="159"/>
      <c r="AD88" s="159"/>
      <c r="AE88" s="160"/>
      <c r="AF88" s="158" t="s">
        <v>115</v>
      </c>
      <c r="AG88" s="159"/>
      <c r="AH88" s="159"/>
      <c r="AI88" s="160"/>
      <c r="AJ88" s="158"/>
      <c r="AK88" s="159"/>
      <c r="AL88" s="159"/>
      <c r="AM88" s="160"/>
      <c r="AN88" s="158"/>
      <c r="AO88" s="159"/>
      <c r="AP88" s="159"/>
      <c r="AQ88" s="160"/>
      <c r="AR88" s="161"/>
      <c r="AS88" s="162"/>
      <c r="AT88" s="162"/>
      <c r="AU88" s="163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</sheetData>
  <sheetProtection formatColumns="0" formatRows="0"/>
  <mergeCells count="68">
    <mergeCell ref="X88:AA88"/>
    <mergeCell ref="AB88:AE88"/>
    <mergeCell ref="AF88:AI88"/>
    <mergeCell ref="AJ88:AM88"/>
    <mergeCell ref="AN88:AQ88"/>
    <mergeCell ref="AR88:AU88"/>
    <mergeCell ref="AB87:AE87"/>
    <mergeCell ref="AF87:AI87"/>
    <mergeCell ref="AJ87:AM87"/>
    <mergeCell ref="AN87:AQ87"/>
    <mergeCell ref="AR87:AU87"/>
    <mergeCell ref="D88:G88"/>
    <mergeCell ref="H88:K88"/>
    <mergeCell ref="L88:O88"/>
    <mergeCell ref="P88:S88"/>
    <mergeCell ref="T88:W88"/>
    <mergeCell ref="D87:G87"/>
    <mergeCell ref="H87:K87"/>
    <mergeCell ref="L87:O87"/>
    <mergeCell ref="P87:S87"/>
    <mergeCell ref="T87:W87"/>
    <mergeCell ref="X87:AA87"/>
    <mergeCell ref="X61:Y61"/>
    <mergeCell ref="AB61:AC61"/>
    <mergeCell ref="AF61:AG61"/>
    <mergeCell ref="AJ61:AK61"/>
    <mergeCell ref="AN61:AO61"/>
    <mergeCell ref="AR61:AS61"/>
    <mergeCell ref="AB60:AE60"/>
    <mergeCell ref="AF60:AI60"/>
    <mergeCell ref="AJ60:AM60"/>
    <mergeCell ref="AN60:AQ60"/>
    <mergeCell ref="AR60:AU60"/>
    <mergeCell ref="D61:E61"/>
    <mergeCell ref="H61:I61"/>
    <mergeCell ref="L61:M61"/>
    <mergeCell ref="P61:Q61"/>
    <mergeCell ref="T61:U61"/>
    <mergeCell ref="AB6:AC6"/>
    <mergeCell ref="AF6:AG6"/>
    <mergeCell ref="AJ6:AK6"/>
    <mergeCell ref="D60:G60"/>
    <mergeCell ref="H60:K60"/>
    <mergeCell ref="L60:O60"/>
    <mergeCell ref="P60:S60"/>
    <mergeCell ref="T60:W60"/>
    <mergeCell ref="T6:U6"/>
    <mergeCell ref="D6:E6"/>
    <mergeCell ref="H6:I6"/>
    <mergeCell ref="L6:M6"/>
    <mergeCell ref="P6:Q6"/>
    <mergeCell ref="X60:AA60"/>
    <mergeCell ref="AR6:AS6"/>
    <mergeCell ref="AN6:AO6"/>
    <mergeCell ref="A2:AV2"/>
    <mergeCell ref="A3:AV3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X6:Y6"/>
  </mergeCells>
  <conditionalFormatting sqref="F69:G69">
    <cfRule type="expression" dxfId="147" priority="43">
      <formula>F69="ERROR"</formula>
    </cfRule>
  </conditionalFormatting>
  <conditionalFormatting sqref="G10:G12 G35:G37">
    <cfRule type="expression" dxfId="146" priority="55">
      <formula>G10="ERROR"</formula>
    </cfRule>
  </conditionalFormatting>
  <conditionalFormatting sqref="G14">
    <cfRule type="expression" dxfId="145" priority="54">
      <formula>G14="ERROR"</formula>
    </cfRule>
  </conditionalFormatting>
  <conditionalFormatting sqref="G18:G20">
    <cfRule type="expression" dxfId="144" priority="47">
      <formula>G18="ERROR"</formula>
    </cfRule>
  </conditionalFormatting>
  <conditionalFormatting sqref="G23">
    <cfRule type="expression" dxfId="143" priority="53">
      <formula>G23="ERROR"</formula>
    </cfRule>
  </conditionalFormatting>
  <conditionalFormatting sqref="G27:G29">
    <cfRule type="expression" dxfId="142" priority="46">
      <formula>G27="ERROR"</formula>
    </cfRule>
  </conditionalFormatting>
  <conditionalFormatting sqref="G31">
    <cfRule type="expression" dxfId="141" priority="52">
      <formula>G31="ERROR"</formula>
    </cfRule>
  </conditionalFormatting>
  <conditionalFormatting sqref="G39">
    <cfRule type="expression" dxfId="140" priority="51">
      <formula>G39="ERROR"</formula>
    </cfRule>
  </conditionalFormatting>
  <conditionalFormatting sqref="G43:G45">
    <cfRule type="expression" dxfId="139" priority="45">
      <formula>G43="ERROR"</formula>
    </cfRule>
  </conditionalFormatting>
  <conditionalFormatting sqref="G47">
    <cfRule type="expression" dxfId="138" priority="50">
      <formula>G47="ERROR"</formula>
    </cfRule>
  </conditionalFormatting>
  <conditionalFormatting sqref="G52:G53">
    <cfRule type="expression" dxfId="137" priority="49">
      <formula>G52="ERROR"</formula>
    </cfRule>
  </conditionalFormatting>
  <conditionalFormatting sqref="G56">
    <cfRule type="expression" dxfId="136" priority="48">
      <formula>G56="ERROR"</formula>
    </cfRule>
  </conditionalFormatting>
  <conditionalFormatting sqref="G65:G67">
    <cfRule type="expression" dxfId="135" priority="44">
      <formula>G65="ERROR"</formula>
    </cfRule>
  </conditionalFormatting>
  <conditionalFormatting sqref="J69:K69">
    <cfRule type="expression" dxfId="134" priority="56">
      <formula>J69="ERROR"</formula>
    </cfRule>
  </conditionalFormatting>
  <conditionalFormatting sqref="K10:K12 K35:K37">
    <cfRule type="expression" dxfId="133" priority="68">
      <formula>K10="ERROR"</formula>
    </cfRule>
  </conditionalFormatting>
  <conditionalFormatting sqref="K14">
    <cfRule type="expression" dxfId="132" priority="67">
      <formula>K14="ERROR"</formula>
    </cfRule>
  </conditionalFormatting>
  <conditionalFormatting sqref="K18:K20">
    <cfRule type="expression" dxfId="131" priority="60">
      <formula>K18="ERROR"</formula>
    </cfRule>
  </conditionalFormatting>
  <conditionalFormatting sqref="K23">
    <cfRule type="expression" dxfId="130" priority="66">
      <formula>K23="ERROR"</formula>
    </cfRule>
  </conditionalFormatting>
  <conditionalFormatting sqref="K27:K29">
    <cfRule type="expression" dxfId="129" priority="59">
      <formula>K27="ERROR"</formula>
    </cfRule>
  </conditionalFormatting>
  <conditionalFormatting sqref="K31">
    <cfRule type="expression" dxfId="128" priority="65">
      <formula>K31="ERROR"</formula>
    </cfRule>
  </conditionalFormatting>
  <conditionalFormatting sqref="K39">
    <cfRule type="expression" dxfId="127" priority="64">
      <formula>K39="ERROR"</formula>
    </cfRule>
  </conditionalFormatting>
  <conditionalFormatting sqref="K43:K45">
    <cfRule type="expression" dxfId="126" priority="58">
      <formula>K43="ERROR"</formula>
    </cfRule>
  </conditionalFormatting>
  <conditionalFormatting sqref="K47">
    <cfRule type="expression" dxfId="125" priority="63">
      <formula>K47="ERROR"</formula>
    </cfRule>
  </conditionalFormatting>
  <conditionalFormatting sqref="K52:K53">
    <cfRule type="expression" dxfId="124" priority="62">
      <formula>K52="ERROR"</formula>
    </cfRule>
  </conditionalFormatting>
  <conditionalFormatting sqref="K56">
    <cfRule type="expression" dxfId="123" priority="61">
      <formula>K56="ERROR"</formula>
    </cfRule>
  </conditionalFormatting>
  <conditionalFormatting sqref="K65:K67">
    <cfRule type="expression" dxfId="122" priority="57">
      <formula>K65="ERROR"</formula>
    </cfRule>
  </conditionalFormatting>
  <conditionalFormatting sqref="N69:O69">
    <cfRule type="expression" dxfId="121" priority="114">
      <formula>N69="ERROR"</formula>
    </cfRule>
  </conditionalFormatting>
  <conditionalFormatting sqref="O10:O12 O35:O37 S35:S37 W35:W37 AA35:AA37">
    <cfRule type="expression" dxfId="120" priority="148">
      <formula>O10="ERROR"</formula>
    </cfRule>
  </conditionalFormatting>
  <conditionalFormatting sqref="O14">
    <cfRule type="expression" dxfId="119" priority="147">
      <formula>O14="ERROR"</formula>
    </cfRule>
  </conditionalFormatting>
  <conditionalFormatting sqref="O18:O20">
    <cfRule type="expression" dxfId="118" priority="124">
      <formula>O18="ERROR"</formula>
    </cfRule>
  </conditionalFormatting>
  <conditionalFormatting sqref="O23">
    <cfRule type="expression" dxfId="117" priority="144">
      <formula>O23="ERROR"</formula>
    </cfRule>
  </conditionalFormatting>
  <conditionalFormatting sqref="O27:O29">
    <cfRule type="expression" dxfId="116" priority="121">
      <formula>O27="ERROR"</formula>
    </cfRule>
  </conditionalFormatting>
  <conditionalFormatting sqref="O31">
    <cfRule type="expression" dxfId="115" priority="143">
      <formula>O31="ERROR"</formula>
    </cfRule>
  </conditionalFormatting>
  <conditionalFormatting sqref="O39">
    <cfRule type="expression" dxfId="114" priority="140">
      <formula>O39="ERROR"</formula>
    </cfRule>
  </conditionalFormatting>
  <conditionalFormatting sqref="O43:O45">
    <cfRule type="expression" dxfId="113" priority="118">
      <formula>O43="ERROR"</formula>
    </cfRule>
  </conditionalFormatting>
  <conditionalFormatting sqref="O47">
    <cfRule type="expression" dxfId="112" priority="137">
      <formula>O47="ERROR"</formula>
    </cfRule>
  </conditionalFormatting>
  <conditionalFormatting sqref="O52:O53">
    <cfRule type="expression" dxfId="111" priority="134">
      <formula>O52="ERROR"</formula>
    </cfRule>
  </conditionalFormatting>
  <conditionalFormatting sqref="O56">
    <cfRule type="expression" dxfId="110" priority="131">
      <formula>O56="ERROR"</formula>
    </cfRule>
  </conditionalFormatting>
  <conditionalFormatting sqref="O65:O67">
    <cfRule type="expression" dxfId="109" priority="115">
      <formula>O65="ERROR"</formula>
    </cfRule>
  </conditionalFormatting>
  <conditionalFormatting sqref="R69:S69">
    <cfRule type="expression" dxfId="108" priority="111">
      <formula>R69="ERROR"</formula>
    </cfRule>
  </conditionalFormatting>
  <conditionalFormatting sqref="S10:S12">
    <cfRule type="expression" dxfId="107" priority="126">
      <formula>S10="ERROR"</formula>
    </cfRule>
  </conditionalFormatting>
  <conditionalFormatting sqref="S14">
    <cfRule type="expression" dxfId="106" priority="146">
      <formula>S14="ERROR"</formula>
    </cfRule>
  </conditionalFormatting>
  <conditionalFormatting sqref="S18:S20">
    <cfRule type="expression" dxfId="105" priority="123">
      <formula>S18="ERROR"</formula>
    </cfRule>
  </conditionalFormatting>
  <conditionalFormatting sqref="S23">
    <cfRule type="expression" dxfId="104" priority="133">
      <formula>S23="ERROR"</formula>
    </cfRule>
  </conditionalFormatting>
  <conditionalFormatting sqref="S27:S29">
    <cfRule type="expression" dxfId="103" priority="120">
      <formula>S27="ERROR"</formula>
    </cfRule>
  </conditionalFormatting>
  <conditionalFormatting sqref="S31">
    <cfRule type="expression" dxfId="102" priority="142">
      <formula>S31="ERROR"</formula>
    </cfRule>
  </conditionalFormatting>
  <conditionalFormatting sqref="S39">
    <cfRule type="expression" dxfId="101" priority="139">
      <formula>S39="ERROR"</formula>
    </cfRule>
  </conditionalFormatting>
  <conditionalFormatting sqref="S43:S45">
    <cfRule type="expression" dxfId="100" priority="117">
      <formula>S43="ERROR"</formula>
    </cfRule>
  </conditionalFormatting>
  <conditionalFormatting sqref="S47">
    <cfRule type="expression" dxfId="99" priority="136">
      <formula>S47="ERROR"</formula>
    </cfRule>
  </conditionalFormatting>
  <conditionalFormatting sqref="S52:S53">
    <cfRule type="expression" dxfId="98" priority="128">
      <formula>S52="ERROR"</formula>
    </cfRule>
  </conditionalFormatting>
  <conditionalFormatting sqref="S56">
    <cfRule type="expression" dxfId="97" priority="130">
      <formula>S56="ERROR"</formula>
    </cfRule>
  </conditionalFormatting>
  <conditionalFormatting sqref="S65:S67">
    <cfRule type="expression" dxfId="96" priority="113">
      <formula>S65="ERROR"</formula>
    </cfRule>
  </conditionalFormatting>
  <conditionalFormatting sqref="V69:W69">
    <cfRule type="expression" dxfId="95" priority="110">
      <formula>V69="ERROR"</formula>
    </cfRule>
  </conditionalFormatting>
  <conditionalFormatting sqref="W10:W12">
    <cfRule type="expression" dxfId="94" priority="125">
      <formula>W10="ERROR"</formula>
    </cfRule>
  </conditionalFormatting>
  <conditionalFormatting sqref="W14">
    <cfRule type="expression" dxfId="93" priority="145">
      <formula>W14="ERROR"</formula>
    </cfRule>
  </conditionalFormatting>
  <conditionalFormatting sqref="W18:W20">
    <cfRule type="expression" dxfId="92" priority="122">
      <formula>W18="ERROR"</formula>
    </cfRule>
  </conditionalFormatting>
  <conditionalFormatting sqref="W23">
    <cfRule type="expression" dxfId="91" priority="132">
      <formula>W23="ERROR"</formula>
    </cfRule>
  </conditionalFormatting>
  <conditionalFormatting sqref="W27:W29">
    <cfRule type="expression" dxfId="90" priority="119">
      <formula>W27="ERROR"</formula>
    </cfRule>
  </conditionalFormatting>
  <conditionalFormatting sqref="W31">
    <cfRule type="expression" dxfId="89" priority="141">
      <formula>W31="ERROR"</formula>
    </cfRule>
  </conditionalFormatting>
  <conditionalFormatting sqref="W39">
    <cfRule type="expression" dxfId="88" priority="138">
      <formula>W39="ERROR"</formula>
    </cfRule>
  </conditionalFormatting>
  <conditionalFormatting sqref="W43:W45">
    <cfRule type="expression" dxfId="87" priority="116">
      <formula>W43="ERROR"</formula>
    </cfRule>
  </conditionalFormatting>
  <conditionalFormatting sqref="W47">
    <cfRule type="expression" dxfId="86" priority="135">
      <formula>W47="ERROR"</formula>
    </cfRule>
  </conditionalFormatting>
  <conditionalFormatting sqref="W52:W53">
    <cfRule type="expression" dxfId="85" priority="127">
      <formula>W52="ERROR"</formula>
    </cfRule>
  </conditionalFormatting>
  <conditionalFormatting sqref="W56">
    <cfRule type="expression" dxfId="84" priority="129">
      <formula>W56="ERROR"</formula>
    </cfRule>
  </conditionalFormatting>
  <conditionalFormatting sqref="W65:W67">
    <cfRule type="expression" dxfId="83" priority="112">
      <formula>W65="ERROR"</formula>
    </cfRule>
  </conditionalFormatting>
  <conditionalFormatting sqref="Z69:AA69">
    <cfRule type="expression" dxfId="82" priority="97">
      <formula>Z69="ERROR"</formula>
    </cfRule>
  </conditionalFormatting>
  <conditionalFormatting sqref="AA10:AA12">
    <cfRule type="expression" dxfId="81" priority="102">
      <formula>AA10="ERROR"</formula>
    </cfRule>
  </conditionalFormatting>
  <conditionalFormatting sqref="AA14">
    <cfRule type="expression" dxfId="80" priority="109">
      <formula>AA14="ERROR"</formula>
    </cfRule>
  </conditionalFormatting>
  <conditionalFormatting sqref="AA18:AA20">
    <cfRule type="expression" dxfId="79" priority="101">
      <formula>AA18="ERROR"</formula>
    </cfRule>
  </conditionalFormatting>
  <conditionalFormatting sqref="AA23">
    <cfRule type="expression" dxfId="78" priority="105">
      <formula>AA23="ERROR"</formula>
    </cfRule>
  </conditionalFormatting>
  <conditionalFormatting sqref="AA27:AA29">
    <cfRule type="expression" dxfId="77" priority="100">
      <formula>AA27="ERROR"</formula>
    </cfRule>
  </conditionalFormatting>
  <conditionalFormatting sqref="AA31">
    <cfRule type="expression" dxfId="76" priority="108">
      <formula>AA31="ERROR"</formula>
    </cfRule>
  </conditionalFormatting>
  <conditionalFormatting sqref="AA39">
    <cfRule type="expression" dxfId="75" priority="107">
      <formula>AA39="ERROR"</formula>
    </cfRule>
  </conditionalFormatting>
  <conditionalFormatting sqref="AA43:AA45">
    <cfRule type="expression" dxfId="74" priority="99">
      <formula>AA43="ERROR"</formula>
    </cfRule>
  </conditionalFormatting>
  <conditionalFormatting sqref="AA47">
    <cfRule type="expression" dxfId="73" priority="106">
      <formula>AA47="ERROR"</formula>
    </cfRule>
  </conditionalFormatting>
  <conditionalFormatting sqref="AA52:AA53">
    <cfRule type="expression" dxfId="72" priority="103">
      <formula>AA52="ERROR"</formula>
    </cfRule>
  </conditionalFormatting>
  <conditionalFormatting sqref="AA56">
    <cfRule type="expression" dxfId="71" priority="104">
      <formula>AA56="ERROR"</formula>
    </cfRule>
  </conditionalFormatting>
  <conditionalFormatting sqref="AA65:AA67">
    <cfRule type="expression" dxfId="70" priority="98">
      <formula>AA65="ERROR"</formula>
    </cfRule>
  </conditionalFormatting>
  <conditionalFormatting sqref="AD69:AE69">
    <cfRule type="expression" dxfId="69" priority="83">
      <formula>AD69="ERROR"</formula>
    </cfRule>
  </conditionalFormatting>
  <conditionalFormatting sqref="AE10:AE12">
    <cfRule type="expression" dxfId="68" priority="88">
      <formula>AE10="ERROR"</formula>
    </cfRule>
  </conditionalFormatting>
  <conditionalFormatting sqref="AE14">
    <cfRule type="expression" dxfId="67" priority="95">
      <formula>AE14="ERROR"</formula>
    </cfRule>
  </conditionalFormatting>
  <conditionalFormatting sqref="AE18:AE20">
    <cfRule type="expression" dxfId="66" priority="87">
      <formula>AE18="ERROR"</formula>
    </cfRule>
  </conditionalFormatting>
  <conditionalFormatting sqref="AE23">
    <cfRule type="expression" dxfId="65" priority="91">
      <formula>AE23="ERROR"</formula>
    </cfRule>
  </conditionalFormatting>
  <conditionalFormatting sqref="AE27:AE29">
    <cfRule type="expression" dxfId="64" priority="86">
      <formula>AE27="ERROR"</formula>
    </cfRule>
  </conditionalFormatting>
  <conditionalFormatting sqref="AE31">
    <cfRule type="expression" dxfId="63" priority="94">
      <formula>AE31="ERROR"</formula>
    </cfRule>
  </conditionalFormatting>
  <conditionalFormatting sqref="AE35:AE37">
    <cfRule type="expression" dxfId="62" priority="96">
      <formula>AE35="ERROR"</formula>
    </cfRule>
  </conditionalFormatting>
  <conditionalFormatting sqref="AE39">
    <cfRule type="expression" dxfId="61" priority="93">
      <formula>AE39="ERROR"</formula>
    </cfRule>
  </conditionalFormatting>
  <conditionalFormatting sqref="AE43:AE45">
    <cfRule type="expression" dxfId="60" priority="85">
      <formula>AE43="ERROR"</formula>
    </cfRule>
  </conditionalFormatting>
  <conditionalFormatting sqref="AE47">
    <cfRule type="expression" dxfId="59" priority="92">
      <formula>AE47="ERROR"</formula>
    </cfRule>
  </conditionalFormatting>
  <conditionalFormatting sqref="AE52:AE53">
    <cfRule type="expression" dxfId="58" priority="89">
      <formula>AE52="ERROR"</formula>
    </cfRule>
  </conditionalFormatting>
  <conditionalFormatting sqref="AE56">
    <cfRule type="expression" dxfId="57" priority="90">
      <formula>AE56="ERROR"</formula>
    </cfRule>
  </conditionalFormatting>
  <conditionalFormatting sqref="AE65:AE67">
    <cfRule type="expression" dxfId="56" priority="84">
      <formula>AE65="ERROR"</formula>
    </cfRule>
  </conditionalFormatting>
  <conditionalFormatting sqref="AH69:AI69">
    <cfRule type="expression" dxfId="55" priority="69">
      <formula>AH69="ERROR"</formula>
    </cfRule>
  </conditionalFormatting>
  <conditionalFormatting sqref="AI10:AI12">
    <cfRule type="expression" dxfId="54" priority="74">
      <formula>AI10="ERROR"</formula>
    </cfRule>
  </conditionalFormatting>
  <conditionalFormatting sqref="AI14">
    <cfRule type="expression" dxfId="53" priority="81">
      <formula>AI14="ERROR"</formula>
    </cfRule>
  </conditionalFormatting>
  <conditionalFormatting sqref="AI18:AI20">
    <cfRule type="expression" dxfId="52" priority="73">
      <formula>AI18="ERROR"</formula>
    </cfRule>
  </conditionalFormatting>
  <conditionalFormatting sqref="AI23">
    <cfRule type="expression" dxfId="51" priority="77">
      <formula>AI23="ERROR"</formula>
    </cfRule>
  </conditionalFormatting>
  <conditionalFormatting sqref="AI27:AI29">
    <cfRule type="expression" dxfId="50" priority="72">
      <formula>AI27="ERROR"</formula>
    </cfRule>
  </conditionalFormatting>
  <conditionalFormatting sqref="AI31">
    <cfRule type="expression" dxfId="49" priority="80">
      <formula>AI31="ERROR"</formula>
    </cfRule>
  </conditionalFormatting>
  <conditionalFormatting sqref="AI35:AI37">
    <cfRule type="expression" dxfId="48" priority="82">
      <formula>AI35="ERROR"</formula>
    </cfRule>
  </conditionalFormatting>
  <conditionalFormatting sqref="AI39">
    <cfRule type="expression" dxfId="47" priority="79">
      <formula>AI39="ERROR"</formula>
    </cfRule>
  </conditionalFormatting>
  <conditionalFormatting sqref="AI43:AI45">
    <cfRule type="expression" dxfId="46" priority="71">
      <formula>AI43="ERROR"</formula>
    </cfRule>
  </conditionalFormatting>
  <conditionalFormatting sqref="AI47">
    <cfRule type="expression" dxfId="45" priority="78">
      <formula>AI47="ERROR"</formula>
    </cfRule>
  </conditionalFormatting>
  <conditionalFormatting sqref="AI52:AI53">
    <cfRule type="expression" dxfId="44" priority="75">
      <formula>AI52="ERROR"</formula>
    </cfRule>
  </conditionalFormatting>
  <conditionalFormatting sqref="AI56">
    <cfRule type="expression" dxfId="43" priority="76">
      <formula>AI56="ERROR"</formula>
    </cfRule>
  </conditionalFormatting>
  <conditionalFormatting sqref="AI65:AI67">
    <cfRule type="expression" dxfId="42" priority="70">
      <formula>AI65="ERROR"</formula>
    </cfRule>
  </conditionalFormatting>
  <conditionalFormatting sqref="AL69:AM69">
    <cfRule type="expression" dxfId="41" priority="29">
      <formula>AL69="ERROR"</formula>
    </cfRule>
  </conditionalFormatting>
  <conditionalFormatting sqref="AM10:AM12">
    <cfRule type="expression" dxfId="40" priority="34">
      <formula>AM10="ERROR"</formula>
    </cfRule>
  </conditionalFormatting>
  <conditionalFormatting sqref="AM14">
    <cfRule type="expression" dxfId="39" priority="41">
      <formula>AM14="ERROR"</formula>
    </cfRule>
  </conditionalFormatting>
  <conditionalFormatting sqref="AM18:AM20">
    <cfRule type="expression" dxfId="38" priority="33">
      <formula>AM18="ERROR"</formula>
    </cfRule>
  </conditionalFormatting>
  <conditionalFormatting sqref="AM23">
    <cfRule type="expression" dxfId="37" priority="37">
      <formula>AM23="ERROR"</formula>
    </cfRule>
  </conditionalFormatting>
  <conditionalFormatting sqref="AM27:AM29">
    <cfRule type="expression" dxfId="36" priority="32">
      <formula>AM27="ERROR"</formula>
    </cfRule>
  </conditionalFormatting>
  <conditionalFormatting sqref="AM31">
    <cfRule type="expression" dxfId="35" priority="40">
      <formula>AM31="ERROR"</formula>
    </cfRule>
  </conditionalFormatting>
  <conditionalFormatting sqref="AM35:AM37">
    <cfRule type="expression" dxfId="34" priority="42">
      <formula>AM35="ERROR"</formula>
    </cfRule>
  </conditionalFormatting>
  <conditionalFormatting sqref="AM39">
    <cfRule type="expression" dxfId="33" priority="39">
      <formula>AM39="ERROR"</formula>
    </cfRule>
  </conditionalFormatting>
  <conditionalFormatting sqref="AM43:AM45">
    <cfRule type="expression" dxfId="32" priority="31">
      <formula>AM43="ERROR"</formula>
    </cfRule>
  </conditionalFormatting>
  <conditionalFormatting sqref="AM47">
    <cfRule type="expression" dxfId="31" priority="38">
      <formula>AM47="ERROR"</formula>
    </cfRule>
  </conditionalFormatting>
  <conditionalFormatting sqref="AM52:AM53">
    <cfRule type="expression" dxfId="30" priority="35">
      <formula>AM52="ERROR"</formula>
    </cfRule>
  </conditionalFormatting>
  <conditionalFormatting sqref="AM56">
    <cfRule type="expression" dxfId="29" priority="36">
      <formula>AM56="ERROR"</formula>
    </cfRule>
  </conditionalFormatting>
  <conditionalFormatting sqref="AM65:AM67">
    <cfRule type="expression" dxfId="28" priority="30">
      <formula>AM65="ERROR"</formula>
    </cfRule>
  </conditionalFormatting>
  <conditionalFormatting sqref="AP69:AQ69">
    <cfRule type="expression" dxfId="27" priority="15">
      <formula>AP69="ERROR"</formula>
    </cfRule>
  </conditionalFormatting>
  <conditionalFormatting sqref="AQ10:AQ12">
    <cfRule type="expression" dxfId="26" priority="20">
      <formula>AQ10="ERROR"</formula>
    </cfRule>
  </conditionalFormatting>
  <conditionalFormatting sqref="AQ14">
    <cfRule type="expression" dxfId="25" priority="27">
      <formula>AQ14="ERROR"</formula>
    </cfRule>
  </conditionalFormatting>
  <conditionalFormatting sqref="AQ18:AQ20">
    <cfRule type="expression" dxfId="24" priority="19">
      <formula>AQ18="ERROR"</formula>
    </cfRule>
  </conditionalFormatting>
  <conditionalFormatting sqref="AQ23">
    <cfRule type="expression" dxfId="23" priority="23">
      <formula>AQ23="ERROR"</formula>
    </cfRule>
  </conditionalFormatting>
  <conditionalFormatting sqref="AQ27:AQ29">
    <cfRule type="expression" dxfId="22" priority="18">
      <formula>AQ27="ERROR"</formula>
    </cfRule>
  </conditionalFormatting>
  <conditionalFormatting sqref="AQ31">
    <cfRule type="expression" dxfId="21" priority="26">
      <formula>AQ31="ERROR"</formula>
    </cfRule>
  </conditionalFormatting>
  <conditionalFormatting sqref="AQ35:AQ37">
    <cfRule type="expression" dxfId="20" priority="28">
      <formula>AQ35="ERROR"</formula>
    </cfRule>
  </conditionalFormatting>
  <conditionalFormatting sqref="AQ39">
    <cfRule type="expression" dxfId="19" priority="25">
      <formula>AQ39="ERROR"</formula>
    </cfRule>
  </conditionalFormatting>
  <conditionalFormatting sqref="AQ43:AQ45">
    <cfRule type="expression" dxfId="18" priority="17">
      <formula>AQ43="ERROR"</formula>
    </cfRule>
  </conditionalFormatting>
  <conditionalFormatting sqref="AQ47">
    <cfRule type="expression" dxfId="17" priority="24">
      <formula>AQ47="ERROR"</formula>
    </cfRule>
  </conditionalFormatting>
  <conditionalFormatting sqref="AQ52:AQ53">
    <cfRule type="expression" dxfId="16" priority="21">
      <formula>AQ52="ERROR"</formula>
    </cfRule>
  </conditionalFormatting>
  <conditionalFormatting sqref="AQ56">
    <cfRule type="expression" dxfId="15" priority="22">
      <formula>AQ56="ERROR"</formula>
    </cfRule>
  </conditionalFormatting>
  <conditionalFormatting sqref="AQ65:AQ67">
    <cfRule type="expression" dxfId="14" priority="16">
      <formula>AQ65="ERROR"</formula>
    </cfRule>
  </conditionalFormatting>
  <conditionalFormatting sqref="AT69:AU69">
    <cfRule type="expression" dxfId="13" priority="1">
      <formula>AT69="ERROR"</formula>
    </cfRule>
  </conditionalFormatting>
  <conditionalFormatting sqref="AU10:AU12">
    <cfRule type="expression" dxfId="12" priority="6">
      <formula>AU10="ERROR"</formula>
    </cfRule>
  </conditionalFormatting>
  <conditionalFormatting sqref="AU14">
    <cfRule type="expression" dxfId="11" priority="13">
      <formula>AU14="ERROR"</formula>
    </cfRule>
  </conditionalFormatting>
  <conditionalFormatting sqref="AU18:AU20">
    <cfRule type="expression" dxfId="10" priority="5">
      <formula>AU18="ERROR"</formula>
    </cfRule>
  </conditionalFormatting>
  <conditionalFormatting sqref="AU23">
    <cfRule type="expression" dxfId="9" priority="9">
      <formula>AU23="ERROR"</formula>
    </cfRule>
  </conditionalFormatting>
  <conditionalFormatting sqref="AU27:AU29">
    <cfRule type="expression" dxfId="8" priority="4">
      <formula>AU27="ERROR"</formula>
    </cfRule>
  </conditionalFormatting>
  <conditionalFormatting sqref="AU31">
    <cfRule type="expression" dxfId="7" priority="12">
      <formula>AU31="ERROR"</formula>
    </cfRule>
  </conditionalFormatting>
  <conditionalFormatting sqref="AU35:AU37">
    <cfRule type="expression" dxfId="6" priority="14">
      <formula>AU35="ERROR"</formula>
    </cfRule>
  </conditionalFormatting>
  <conditionalFormatting sqref="AU39">
    <cfRule type="expression" dxfId="5" priority="11">
      <formula>AU39="ERROR"</formula>
    </cfRule>
  </conditionalFormatting>
  <conditionalFormatting sqref="AU43:AU45">
    <cfRule type="expression" dxfId="4" priority="3">
      <formula>AU43="ERROR"</formula>
    </cfRule>
  </conditionalFormatting>
  <conditionalFormatting sqref="AU47">
    <cfRule type="expression" dxfId="3" priority="10">
      <formula>AU47="ERROR"</formula>
    </cfRule>
  </conditionalFormatting>
  <conditionalFormatting sqref="AU52:AU53">
    <cfRule type="expression" dxfId="2" priority="7">
      <formula>AU52="ERROR"</formula>
    </cfRule>
  </conditionalFormatting>
  <conditionalFormatting sqref="AU56">
    <cfRule type="expression" dxfId="1" priority="8">
      <formula>AU56="ERROR"</formula>
    </cfRule>
  </conditionalFormatting>
  <conditionalFormatting sqref="AU65:AU67">
    <cfRule type="expression" dxfId="0" priority="2">
      <formula>AU65="ERROR"</formula>
    </cfRule>
  </conditionalFormatting>
  <pageMargins left="0.3" right="0.22" top="0.66" bottom="0.25" header="0.3" footer="0.23"/>
  <pageSetup scale="63" fitToHeight="0" orientation="landscape" horizontalDpi="1200" verticalDpi="1200" r:id="rId1"/>
  <headerFooter>
    <oddHeader>&amp;C&amp;"-,Bold"&amp;16Mid-Plains Community College
Physical Plant - &amp;A</oddHead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5"/>
  <sheetViews>
    <sheetView topLeftCell="A2" workbookViewId="0">
      <selection activeCell="A2" sqref="A2:AC2"/>
    </sheetView>
  </sheetViews>
  <sheetFormatPr defaultRowHeight="15" x14ac:dyDescent="0.25"/>
  <cols>
    <col min="1" max="1" width="2.42578125" customWidth="1"/>
    <col min="2" max="2" width="21.7109375" customWidth="1"/>
    <col min="3" max="16" width="14" hidden="1" customWidth="1"/>
    <col min="17" max="28" width="14" customWidth="1"/>
    <col min="29" max="29" width="2.5703125" customWidth="1"/>
  </cols>
  <sheetData>
    <row r="1" spans="1:47" hidden="1" x14ac:dyDescent="0.25"/>
    <row r="2" spans="1:47" ht="23.25" x14ac:dyDescent="0.35">
      <c r="A2" s="137" t="s">
        <v>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ht="23.25" x14ac:dyDescent="0.35">
      <c r="A3" s="137" t="str">
        <f ca="1">MID(CELL("filename",A1),FIND("]",CELL("filename",A1))+1,256)</f>
        <v>Tuition Rate Schedule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</row>
    <row r="5" spans="1:47" ht="15.75" x14ac:dyDescent="0.25">
      <c r="A5" s="35"/>
      <c r="B5" s="35"/>
      <c r="C5" s="166" t="s">
        <v>82</v>
      </c>
      <c r="D5" s="166"/>
      <c r="E5" s="164" t="s">
        <v>83</v>
      </c>
      <c r="F5" s="165"/>
      <c r="G5" s="166" t="s">
        <v>71</v>
      </c>
      <c r="H5" s="166"/>
      <c r="I5" s="164" t="s">
        <v>72</v>
      </c>
      <c r="J5" s="165"/>
      <c r="K5" s="164" t="s">
        <v>73</v>
      </c>
      <c r="L5" s="165"/>
      <c r="M5" s="164" t="s">
        <v>74</v>
      </c>
      <c r="N5" s="165"/>
      <c r="O5" s="164" t="s">
        <v>70</v>
      </c>
      <c r="P5" s="165"/>
      <c r="Q5" s="164" t="s">
        <v>75</v>
      </c>
      <c r="R5" s="165"/>
      <c r="S5" s="164" t="s">
        <v>76</v>
      </c>
      <c r="T5" s="165"/>
      <c r="U5" s="164" t="s">
        <v>69</v>
      </c>
      <c r="V5" s="165"/>
      <c r="W5" s="164" t="s">
        <v>119</v>
      </c>
      <c r="X5" s="165"/>
      <c r="Y5" s="164" t="s">
        <v>124</v>
      </c>
      <c r="Z5" s="165"/>
      <c r="AA5" s="164" t="s">
        <v>128</v>
      </c>
      <c r="AB5" s="165"/>
    </row>
    <row r="6" spans="1:47" s="43" customFormat="1" ht="15.75" x14ac:dyDescent="0.25">
      <c r="A6" s="40"/>
      <c r="B6" s="41"/>
      <c r="C6" s="42" t="s">
        <v>60</v>
      </c>
      <c r="D6" s="42" t="s">
        <v>61</v>
      </c>
      <c r="E6" s="42" t="s">
        <v>60</v>
      </c>
      <c r="F6" s="42" t="s">
        <v>61</v>
      </c>
      <c r="G6" s="42" t="s">
        <v>60</v>
      </c>
      <c r="H6" s="42" t="s">
        <v>61</v>
      </c>
      <c r="I6" s="42" t="s">
        <v>60</v>
      </c>
      <c r="J6" s="42" t="s">
        <v>61</v>
      </c>
      <c r="K6" s="42" t="s">
        <v>60</v>
      </c>
      <c r="L6" s="42" t="s">
        <v>61</v>
      </c>
      <c r="M6" s="42" t="s">
        <v>60</v>
      </c>
      <c r="N6" s="42" t="s">
        <v>61</v>
      </c>
      <c r="O6" s="42" t="s">
        <v>60</v>
      </c>
      <c r="P6" s="42" t="s">
        <v>61</v>
      </c>
      <c r="Q6" s="42" t="s">
        <v>60</v>
      </c>
      <c r="R6" s="42" t="s">
        <v>61</v>
      </c>
      <c r="S6" s="42" t="s">
        <v>60</v>
      </c>
      <c r="T6" s="42" t="s">
        <v>61</v>
      </c>
      <c r="U6" s="42" t="s">
        <v>60</v>
      </c>
      <c r="V6" s="42" t="s">
        <v>61</v>
      </c>
      <c r="W6" s="42" t="s">
        <v>60</v>
      </c>
      <c r="X6" s="42" t="s">
        <v>61</v>
      </c>
      <c r="Y6" s="42" t="s">
        <v>60</v>
      </c>
      <c r="Z6" s="42" t="s">
        <v>61</v>
      </c>
      <c r="AA6" s="42" t="s">
        <v>60</v>
      </c>
      <c r="AB6" s="42" t="s">
        <v>61</v>
      </c>
    </row>
    <row r="7" spans="1:47" ht="15.75" x14ac:dyDescent="0.25">
      <c r="A7" s="35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47" ht="15.75" x14ac:dyDescent="0.25">
      <c r="A8" s="35"/>
      <c r="B8" s="38" t="s">
        <v>62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47" ht="15.75" x14ac:dyDescent="0.25">
      <c r="A9" s="35"/>
      <c r="B9" s="35" t="s">
        <v>63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47" ht="15.75" x14ac:dyDescent="0.25">
      <c r="A10" s="35"/>
      <c r="B10" s="35" t="s">
        <v>64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47" ht="15.75" x14ac:dyDescent="0.25">
      <c r="A11" s="35"/>
      <c r="B11" s="35" t="s">
        <v>65</v>
      </c>
      <c r="C11" s="58">
        <v>77</v>
      </c>
      <c r="D11" s="58">
        <v>100</v>
      </c>
      <c r="E11" s="58">
        <v>79</v>
      </c>
      <c r="F11" s="58">
        <v>103</v>
      </c>
      <c r="G11" s="58">
        <v>81</v>
      </c>
      <c r="H11" s="58">
        <v>105</v>
      </c>
      <c r="I11" s="58">
        <v>81</v>
      </c>
      <c r="J11" s="58">
        <v>105</v>
      </c>
      <c r="K11" s="58">
        <v>84</v>
      </c>
      <c r="L11" s="58">
        <v>109</v>
      </c>
      <c r="M11" s="58">
        <v>89</v>
      </c>
      <c r="N11" s="58">
        <v>116</v>
      </c>
      <c r="O11" s="58">
        <v>92</v>
      </c>
      <c r="P11" s="58">
        <v>120</v>
      </c>
      <c r="Q11" s="58">
        <v>94</v>
      </c>
      <c r="R11" s="58">
        <v>122</v>
      </c>
      <c r="S11" s="58">
        <v>96</v>
      </c>
      <c r="T11" s="58">
        <v>125</v>
      </c>
      <c r="U11" s="58">
        <v>98</v>
      </c>
      <c r="V11" s="58">
        <v>127</v>
      </c>
      <c r="W11" s="58">
        <v>100</v>
      </c>
      <c r="X11" s="58">
        <v>130</v>
      </c>
      <c r="Y11" s="58">
        <v>104</v>
      </c>
      <c r="Z11" s="58">
        <v>135</v>
      </c>
      <c r="AA11" s="58">
        <v>104</v>
      </c>
      <c r="AB11" s="58">
        <v>135</v>
      </c>
    </row>
    <row r="12" spans="1:47" ht="15.75" x14ac:dyDescent="0.25">
      <c r="A12" s="35"/>
      <c r="B12" s="3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47" ht="15.75" x14ac:dyDescent="0.25">
      <c r="A13" s="35"/>
      <c r="B13" s="35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47" ht="15.75" x14ac:dyDescent="0.25">
      <c r="A14" s="35"/>
      <c r="B14" s="35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47" ht="15.75" x14ac:dyDescent="0.25">
      <c r="A15" s="35"/>
      <c r="B15" s="35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</row>
  </sheetData>
  <mergeCells count="15">
    <mergeCell ref="W5:X5"/>
    <mergeCell ref="A2:AC2"/>
    <mergeCell ref="A3:AC3"/>
    <mergeCell ref="G5:H5"/>
    <mergeCell ref="I5:J5"/>
    <mergeCell ref="K5:L5"/>
    <mergeCell ref="M5:N5"/>
    <mergeCell ref="O5:P5"/>
    <mergeCell ref="Q5:R5"/>
    <mergeCell ref="S5:T5"/>
    <mergeCell ref="U5:V5"/>
    <mergeCell ref="C5:D5"/>
    <mergeCell ref="E5:F5"/>
    <mergeCell ref="Y5:Z5"/>
    <mergeCell ref="AA5:AB5"/>
  </mergeCells>
  <pageMargins left="0.7" right="0.7" top="0.96" bottom="0.75" header="0.4" footer="0.3"/>
  <pageSetup scale="73" orientation="landscape" r:id="rId1"/>
  <headerFooter>
    <oddHeader>&amp;C&amp;"-,Bold"&amp;18Mid-Plains Community College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F627F-297B-467E-B77F-D23884181557}">
  <sheetPr>
    <pageSetUpPr fitToPage="1"/>
  </sheetPr>
  <dimension ref="A1:X1023"/>
  <sheetViews>
    <sheetView showGridLines="0" zoomScale="85" zoomScaleNormal="85" workbookViewId="0">
      <pane ySplit="8" topLeftCell="A9" activePane="bottomLeft" state="frozen"/>
      <selection pane="bottomLeft" activeCell="B4" sqref="B4:D4"/>
    </sheetView>
  </sheetViews>
  <sheetFormatPr defaultRowHeight="15" x14ac:dyDescent="0.25"/>
  <cols>
    <col min="1" max="1" width="10" style="94" bestFit="1" customWidth="1"/>
    <col min="2" max="2" width="39.28515625" style="94" customWidth="1"/>
    <col min="3" max="3" width="27.28515625" style="94" customWidth="1"/>
    <col min="4" max="4" width="4" style="98" bestFit="1" customWidth="1"/>
    <col min="5" max="5" width="4.5703125" style="94" customWidth="1"/>
    <col min="6" max="6" width="5.140625" style="98" customWidth="1"/>
    <col min="7" max="7" width="35.85546875" style="94" bestFit="1" customWidth="1"/>
    <col min="8" max="8" width="12.5703125" style="94" customWidth="1"/>
    <col min="9" max="9" width="35.5703125" style="94" bestFit="1" customWidth="1"/>
    <col min="10" max="10" width="7.28515625" style="94" bestFit="1" customWidth="1"/>
    <col min="11" max="11" width="34.28515625" style="94" bestFit="1" customWidth="1"/>
    <col min="12" max="12" width="8.140625" style="94" customWidth="1"/>
    <col min="13" max="13" width="34.42578125" style="94" bestFit="1" customWidth="1"/>
    <col min="14" max="14" width="8" style="94" customWidth="1"/>
    <col min="15" max="15" width="34.28515625" style="94" bestFit="1" customWidth="1"/>
    <col min="16" max="16" width="8.140625" style="94" customWidth="1"/>
    <col min="17" max="17" width="34.28515625" style="94" bestFit="1" customWidth="1"/>
    <col min="18" max="18" width="7.5703125" style="94" customWidth="1"/>
    <col min="19" max="19" width="15.42578125" style="94" customWidth="1"/>
    <col min="20" max="20" width="9.140625" style="94"/>
    <col min="21" max="21" width="14.7109375" style="94" customWidth="1"/>
    <col min="22" max="22" width="7.28515625" style="94" customWidth="1"/>
    <col min="23" max="23" width="16" style="94" customWidth="1"/>
    <col min="24" max="240" width="9.140625" style="94"/>
    <col min="241" max="241" width="7.42578125" style="94" customWidth="1"/>
    <col min="242" max="242" width="41.7109375" style="94" customWidth="1"/>
    <col min="243" max="243" width="13.42578125" style="94" customWidth="1"/>
    <col min="244" max="246" width="4.7109375" style="94" customWidth="1"/>
    <col min="247" max="247" width="17.28515625" style="94" customWidth="1"/>
    <col min="248" max="248" width="8.140625" style="94" customWidth="1"/>
    <col min="249" max="249" width="17.28515625" style="94" customWidth="1"/>
    <col min="250" max="250" width="8.140625" style="94" customWidth="1"/>
    <col min="251" max="251" width="17.28515625" style="94" customWidth="1"/>
    <col min="252" max="252" width="8.140625" style="94" customWidth="1"/>
    <col min="253" max="253" width="17.28515625" style="94" customWidth="1"/>
    <col min="254" max="254" width="8.140625" style="94" customWidth="1"/>
    <col min="255" max="255" width="17.28515625" style="94" customWidth="1"/>
    <col min="256" max="256" width="8.140625" style="94" customWidth="1"/>
    <col min="257" max="496" width="9.140625" style="94"/>
    <col min="497" max="497" width="7.42578125" style="94" customWidth="1"/>
    <col min="498" max="498" width="41.7109375" style="94" customWidth="1"/>
    <col min="499" max="499" width="13.42578125" style="94" customWidth="1"/>
    <col min="500" max="502" width="4.7109375" style="94" customWidth="1"/>
    <col min="503" max="503" width="17.28515625" style="94" customWidth="1"/>
    <col min="504" max="504" width="8.140625" style="94" customWidth="1"/>
    <col min="505" max="505" width="17.28515625" style="94" customWidth="1"/>
    <col min="506" max="506" width="8.140625" style="94" customWidth="1"/>
    <col min="507" max="507" width="17.28515625" style="94" customWidth="1"/>
    <col min="508" max="508" width="8.140625" style="94" customWidth="1"/>
    <col min="509" max="509" width="17.28515625" style="94" customWidth="1"/>
    <col min="510" max="510" width="8.140625" style="94" customWidth="1"/>
    <col min="511" max="511" width="17.28515625" style="94" customWidth="1"/>
    <col min="512" max="512" width="8.140625" style="94" customWidth="1"/>
    <col min="513" max="752" width="9.140625" style="94"/>
    <col min="753" max="753" width="7.42578125" style="94" customWidth="1"/>
    <col min="754" max="754" width="41.7109375" style="94" customWidth="1"/>
    <col min="755" max="755" width="13.42578125" style="94" customWidth="1"/>
    <col min="756" max="758" width="4.7109375" style="94" customWidth="1"/>
    <col min="759" max="759" width="17.28515625" style="94" customWidth="1"/>
    <col min="760" max="760" width="8.140625" style="94" customWidth="1"/>
    <col min="761" max="761" width="17.28515625" style="94" customWidth="1"/>
    <col min="762" max="762" width="8.140625" style="94" customWidth="1"/>
    <col min="763" max="763" width="17.28515625" style="94" customWidth="1"/>
    <col min="764" max="764" width="8.140625" style="94" customWidth="1"/>
    <col min="765" max="765" width="17.28515625" style="94" customWidth="1"/>
    <col min="766" max="766" width="8.140625" style="94" customWidth="1"/>
    <col min="767" max="767" width="17.28515625" style="94" customWidth="1"/>
    <col min="768" max="768" width="8.140625" style="94" customWidth="1"/>
    <col min="769" max="1008" width="9.140625" style="94"/>
    <col min="1009" max="1009" width="7.42578125" style="94" customWidth="1"/>
    <col min="1010" max="1010" width="41.7109375" style="94" customWidth="1"/>
    <col min="1011" max="1011" width="13.42578125" style="94" customWidth="1"/>
    <col min="1012" max="1014" width="4.7109375" style="94" customWidth="1"/>
    <col min="1015" max="1015" width="17.28515625" style="94" customWidth="1"/>
    <col min="1016" max="1016" width="8.140625" style="94" customWidth="1"/>
    <col min="1017" max="1017" width="17.28515625" style="94" customWidth="1"/>
    <col min="1018" max="1018" width="8.140625" style="94" customWidth="1"/>
    <col min="1019" max="1019" width="17.28515625" style="94" customWidth="1"/>
    <col min="1020" max="1020" width="8.140625" style="94" customWidth="1"/>
    <col min="1021" max="1021" width="17.28515625" style="94" customWidth="1"/>
    <col min="1022" max="1022" width="8.140625" style="94" customWidth="1"/>
    <col min="1023" max="1023" width="17.28515625" style="94" customWidth="1"/>
    <col min="1024" max="1024" width="8.140625" style="94" customWidth="1"/>
    <col min="1025" max="1264" width="9.140625" style="94"/>
    <col min="1265" max="1265" width="7.42578125" style="94" customWidth="1"/>
    <col min="1266" max="1266" width="41.7109375" style="94" customWidth="1"/>
    <col min="1267" max="1267" width="13.42578125" style="94" customWidth="1"/>
    <col min="1268" max="1270" width="4.7109375" style="94" customWidth="1"/>
    <col min="1271" max="1271" width="17.28515625" style="94" customWidth="1"/>
    <col min="1272" max="1272" width="8.140625" style="94" customWidth="1"/>
    <col min="1273" max="1273" width="17.28515625" style="94" customWidth="1"/>
    <col min="1274" max="1274" width="8.140625" style="94" customWidth="1"/>
    <col min="1275" max="1275" width="17.28515625" style="94" customWidth="1"/>
    <col min="1276" max="1276" width="8.140625" style="94" customWidth="1"/>
    <col min="1277" max="1277" width="17.28515625" style="94" customWidth="1"/>
    <col min="1278" max="1278" width="8.140625" style="94" customWidth="1"/>
    <col min="1279" max="1279" width="17.28515625" style="94" customWidth="1"/>
    <col min="1280" max="1280" width="8.140625" style="94" customWidth="1"/>
    <col min="1281" max="1520" width="9.140625" style="94"/>
    <col min="1521" max="1521" width="7.42578125" style="94" customWidth="1"/>
    <col min="1522" max="1522" width="41.7109375" style="94" customWidth="1"/>
    <col min="1523" max="1523" width="13.42578125" style="94" customWidth="1"/>
    <col min="1524" max="1526" width="4.7109375" style="94" customWidth="1"/>
    <col min="1527" max="1527" width="17.28515625" style="94" customWidth="1"/>
    <col min="1528" max="1528" width="8.140625" style="94" customWidth="1"/>
    <col min="1529" max="1529" width="17.28515625" style="94" customWidth="1"/>
    <col min="1530" max="1530" width="8.140625" style="94" customWidth="1"/>
    <col min="1531" max="1531" width="17.28515625" style="94" customWidth="1"/>
    <col min="1532" max="1532" width="8.140625" style="94" customWidth="1"/>
    <col min="1533" max="1533" width="17.28515625" style="94" customWidth="1"/>
    <col min="1534" max="1534" width="8.140625" style="94" customWidth="1"/>
    <col min="1535" max="1535" width="17.28515625" style="94" customWidth="1"/>
    <col min="1536" max="1536" width="8.140625" style="94" customWidth="1"/>
    <col min="1537" max="1776" width="9.140625" style="94"/>
    <col min="1777" max="1777" width="7.42578125" style="94" customWidth="1"/>
    <col min="1778" max="1778" width="41.7109375" style="94" customWidth="1"/>
    <col min="1779" max="1779" width="13.42578125" style="94" customWidth="1"/>
    <col min="1780" max="1782" width="4.7109375" style="94" customWidth="1"/>
    <col min="1783" max="1783" width="17.28515625" style="94" customWidth="1"/>
    <col min="1784" max="1784" width="8.140625" style="94" customWidth="1"/>
    <col min="1785" max="1785" width="17.28515625" style="94" customWidth="1"/>
    <col min="1786" max="1786" width="8.140625" style="94" customWidth="1"/>
    <col min="1787" max="1787" width="17.28515625" style="94" customWidth="1"/>
    <col min="1788" max="1788" width="8.140625" style="94" customWidth="1"/>
    <col min="1789" max="1789" width="17.28515625" style="94" customWidth="1"/>
    <col min="1790" max="1790" width="8.140625" style="94" customWidth="1"/>
    <col min="1791" max="1791" width="17.28515625" style="94" customWidth="1"/>
    <col min="1792" max="1792" width="8.140625" style="94" customWidth="1"/>
    <col min="1793" max="2032" width="9.140625" style="94"/>
    <col min="2033" max="2033" width="7.42578125" style="94" customWidth="1"/>
    <col min="2034" max="2034" width="41.7109375" style="94" customWidth="1"/>
    <col min="2035" max="2035" width="13.42578125" style="94" customWidth="1"/>
    <col min="2036" max="2038" width="4.7109375" style="94" customWidth="1"/>
    <col min="2039" max="2039" width="17.28515625" style="94" customWidth="1"/>
    <col min="2040" max="2040" width="8.140625" style="94" customWidth="1"/>
    <col min="2041" max="2041" width="17.28515625" style="94" customWidth="1"/>
    <col min="2042" max="2042" width="8.140625" style="94" customWidth="1"/>
    <col min="2043" max="2043" width="17.28515625" style="94" customWidth="1"/>
    <col min="2044" max="2044" width="8.140625" style="94" customWidth="1"/>
    <col min="2045" max="2045" width="17.28515625" style="94" customWidth="1"/>
    <col min="2046" max="2046" width="8.140625" style="94" customWidth="1"/>
    <col min="2047" max="2047" width="17.28515625" style="94" customWidth="1"/>
    <col min="2048" max="2048" width="8.140625" style="94" customWidth="1"/>
    <col min="2049" max="2288" width="9.140625" style="94"/>
    <col min="2289" max="2289" width="7.42578125" style="94" customWidth="1"/>
    <col min="2290" max="2290" width="41.7109375" style="94" customWidth="1"/>
    <col min="2291" max="2291" width="13.42578125" style="94" customWidth="1"/>
    <col min="2292" max="2294" width="4.7109375" style="94" customWidth="1"/>
    <col min="2295" max="2295" width="17.28515625" style="94" customWidth="1"/>
    <col min="2296" max="2296" width="8.140625" style="94" customWidth="1"/>
    <col min="2297" max="2297" width="17.28515625" style="94" customWidth="1"/>
    <col min="2298" max="2298" width="8.140625" style="94" customWidth="1"/>
    <col min="2299" max="2299" width="17.28515625" style="94" customWidth="1"/>
    <col min="2300" max="2300" width="8.140625" style="94" customWidth="1"/>
    <col min="2301" max="2301" width="17.28515625" style="94" customWidth="1"/>
    <col min="2302" max="2302" width="8.140625" style="94" customWidth="1"/>
    <col min="2303" max="2303" width="17.28515625" style="94" customWidth="1"/>
    <col min="2304" max="2304" width="8.140625" style="94" customWidth="1"/>
    <col min="2305" max="2544" width="9.140625" style="94"/>
    <col min="2545" max="2545" width="7.42578125" style="94" customWidth="1"/>
    <col min="2546" max="2546" width="41.7109375" style="94" customWidth="1"/>
    <col min="2547" max="2547" width="13.42578125" style="94" customWidth="1"/>
    <col min="2548" max="2550" width="4.7109375" style="94" customWidth="1"/>
    <col min="2551" max="2551" width="17.28515625" style="94" customWidth="1"/>
    <col min="2552" max="2552" width="8.140625" style="94" customWidth="1"/>
    <col min="2553" max="2553" width="17.28515625" style="94" customWidth="1"/>
    <col min="2554" max="2554" width="8.140625" style="94" customWidth="1"/>
    <col min="2555" max="2555" width="17.28515625" style="94" customWidth="1"/>
    <col min="2556" max="2556" width="8.140625" style="94" customWidth="1"/>
    <col min="2557" max="2557" width="17.28515625" style="94" customWidth="1"/>
    <col min="2558" max="2558" width="8.140625" style="94" customWidth="1"/>
    <col min="2559" max="2559" width="17.28515625" style="94" customWidth="1"/>
    <col min="2560" max="2560" width="8.140625" style="94" customWidth="1"/>
    <col min="2561" max="2800" width="9.140625" style="94"/>
    <col min="2801" max="2801" width="7.42578125" style="94" customWidth="1"/>
    <col min="2802" max="2802" width="41.7109375" style="94" customWidth="1"/>
    <col min="2803" max="2803" width="13.42578125" style="94" customWidth="1"/>
    <col min="2804" max="2806" width="4.7109375" style="94" customWidth="1"/>
    <col min="2807" max="2807" width="17.28515625" style="94" customWidth="1"/>
    <col min="2808" max="2808" width="8.140625" style="94" customWidth="1"/>
    <col min="2809" max="2809" width="17.28515625" style="94" customWidth="1"/>
    <col min="2810" max="2810" width="8.140625" style="94" customWidth="1"/>
    <col min="2811" max="2811" width="17.28515625" style="94" customWidth="1"/>
    <col min="2812" max="2812" width="8.140625" style="94" customWidth="1"/>
    <col min="2813" max="2813" width="17.28515625" style="94" customWidth="1"/>
    <col min="2814" max="2814" width="8.140625" style="94" customWidth="1"/>
    <col min="2815" max="2815" width="17.28515625" style="94" customWidth="1"/>
    <col min="2816" max="2816" width="8.140625" style="94" customWidth="1"/>
    <col min="2817" max="3056" width="9.140625" style="94"/>
    <col min="3057" max="3057" width="7.42578125" style="94" customWidth="1"/>
    <col min="3058" max="3058" width="41.7109375" style="94" customWidth="1"/>
    <col min="3059" max="3059" width="13.42578125" style="94" customWidth="1"/>
    <col min="3060" max="3062" width="4.7109375" style="94" customWidth="1"/>
    <col min="3063" max="3063" width="17.28515625" style="94" customWidth="1"/>
    <col min="3064" max="3064" width="8.140625" style="94" customWidth="1"/>
    <col min="3065" max="3065" width="17.28515625" style="94" customWidth="1"/>
    <col min="3066" max="3066" width="8.140625" style="94" customWidth="1"/>
    <col min="3067" max="3067" width="17.28515625" style="94" customWidth="1"/>
    <col min="3068" max="3068" width="8.140625" style="94" customWidth="1"/>
    <col min="3069" max="3069" width="17.28515625" style="94" customWidth="1"/>
    <col min="3070" max="3070" width="8.140625" style="94" customWidth="1"/>
    <col min="3071" max="3071" width="17.28515625" style="94" customWidth="1"/>
    <col min="3072" max="3072" width="8.140625" style="94" customWidth="1"/>
    <col min="3073" max="3312" width="9.140625" style="94"/>
    <col min="3313" max="3313" width="7.42578125" style="94" customWidth="1"/>
    <col min="3314" max="3314" width="41.7109375" style="94" customWidth="1"/>
    <col min="3315" max="3315" width="13.42578125" style="94" customWidth="1"/>
    <col min="3316" max="3318" width="4.7109375" style="94" customWidth="1"/>
    <col min="3319" max="3319" width="17.28515625" style="94" customWidth="1"/>
    <col min="3320" max="3320" width="8.140625" style="94" customWidth="1"/>
    <col min="3321" max="3321" width="17.28515625" style="94" customWidth="1"/>
    <col min="3322" max="3322" width="8.140625" style="94" customWidth="1"/>
    <col min="3323" max="3323" width="17.28515625" style="94" customWidth="1"/>
    <col min="3324" max="3324" width="8.140625" style="94" customWidth="1"/>
    <col min="3325" max="3325" width="17.28515625" style="94" customWidth="1"/>
    <col min="3326" max="3326" width="8.140625" style="94" customWidth="1"/>
    <col min="3327" max="3327" width="17.28515625" style="94" customWidth="1"/>
    <col min="3328" max="3328" width="8.140625" style="94" customWidth="1"/>
    <col min="3329" max="3568" width="9.140625" style="94"/>
    <col min="3569" max="3569" width="7.42578125" style="94" customWidth="1"/>
    <col min="3570" max="3570" width="41.7109375" style="94" customWidth="1"/>
    <col min="3571" max="3571" width="13.42578125" style="94" customWidth="1"/>
    <col min="3572" max="3574" width="4.7109375" style="94" customWidth="1"/>
    <col min="3575" max="3575" width="17.28515625" style="94" customWidth="1"/>
    <col min="3576" max="3576" width="8.140625" style="94" customWidth="1"/>
    <col min="3577" max="3577" width="17.28515625" style="94" customWidth="1"/>
    <col min="3578" max="3578" width="8.140625" style="94" customWidth="1"/>
    <col min="3579" max="3579" width="17.28515625" style="94" customWidth="1"/>
    <col min="3580" max="3580" width="8.140625" style="94" customWidth="1"/>
    <col min="3581" max="3581" width="17.28515625" style="94" customWidth="1"/>
    <col min="3582" max="3582" width="8.140625" style="94" customWidth="1"/>
    <col min="3583" max="3583" width="17.28515625" style="94" customWidth="1"/>
    <col min="3584" max="3584" width="8.140625" style="94" customWidth="1"/>
    <col min="3585" max="3824" width="9.140625" style="94"/>
    <col min="3825" max="3825" width="7.42578125" style="94" customWidth="1"/>
    <col min="3826" max="3826" width="41.7109375" style="94" customWidth="1"/>
    <col min="3827" max="3827" width="13.42578125" style="94" customWidth="1"/>
    <col min="3828" max="3830" width="4.7109375" style="94" customWidth="1"/>
    <col min="3831" max="3831" width="17.28515625" style="94" customWidth="1"/>
    <col min="3832" max="3832" width="8.140625" style="94" customWidth="1"/>
    <col min="3833" max="3833" width="17.28515625" style="94" customWidth="1"/>
    <col min="3834" max="3834" width="8.140625" style="94" customWidth="1"/>
    <col min="3835" max="3835" width="17.28515625" style="94" customWidth="1"/>
    <col min="3836" max="3836" width="8.140625" style="94" customWidth="1"/>
    <col min="3837" max="3837" width="17.28515625" style="94" customWidth="1"/>
    <col min="3838" max="3838" width="8.140625" style="94" customWidth="1"/>
    <col min="3839" max="3839" width="17.28515625" style="94" customWidth="1"/>
    <col min="3840" max="3840" width="8.140625" style="94" customWidth="1"/>
    <col min="3841" max="4080" width="9.140625" style="94"/>
    <col min="4081" max="4081" width="7.42578125" style="94" customWidth="1"/>
    <col min="4082" max="4082" width="41.7109375" style="94" customWidth="1"/>
    <col min="4083" max="4083" width="13.42578125" style="94" customWidth="1"/>
    <col min="4084" max="4086" width="4.7109375" style="94" customWidth="1"/>
    <col min="4087" max="4087" width="17.28515625" style="94" customWidth="1"/>
    <col min="4088" max="4088" width="8.140625" style="94" customWidth="1"/>
    <col min="4089" max="4089" width="17.28515625" style="94" customWidth="1"/>
    <col min="4090" max="4090" width="8.140625" style="94" customWidth="1"/>
    <col min="4091" max="4091" width="17.28515625" style="94" customWidth="1"/>
    <col min="4092" max="4092" width="8.140625" style="94" customWidth="1"/>
    <col min="4093" max="4093" width="17.28515625" style="94" customWidth="1"/>
    <col min="4094" max="4094" width="8.140625" style="94" customWidth="1"/>
    <col min="4095" max="4095" width="17.28515625" style="94" customWidth="1"/>
    <col min="4096" max="4096" width="8.140625" style="94" customWidth="1"/>
    <col min="4097" max="4336" width="9.140625" style="94"/>
    <col min="4337" max="4337" width="7.42578125" style="94" customWidth="1"/>
    <col min="4338" max="4338" width="41.7109375" style="94" customWidth="1"/>
    <col min="4339" max="4339" width="13.42578125" style="94" customWidth="1"/>
    <col min="4340" max="4342" width="4.7109375" style="94" customWidth="1"/>
    <col min="4343" max="4343" width="17.28515625" style="94" customWidth="1"/>
    <col min="4344" max="4344" width="8.140625" style="94" customWidth="1"/>
    <col min="4345" max="4345" width="17.28515625" style="94" customWidth="1"/>
    <col min="4346" max="4346" width="8.140625" style="94" customWidth="1"/>
    <col min="4347" max="4347" width="17.28515625" style="94" customWidth="1"/>
    <col min="4348" max="4348" width="8.140625" style="94" customWidth="1"/>
    <col min="4349" max="4349" width="17.28515625" style="94" customWidth="1"/>
    <col min="4350" max="4350" width="8.140625" style="94" customWidth="1"/>
    <col min="4351" max="4351" width="17.28515625" style="94" customWidth="1"/>
    <col min="4352" max="4352" width="8.140625" style="94" customWidth="1"/>
    <col min="4353" max="4592" width="9.140625" style="94"/>
    <col min="4593" max="4593" width="7.42578125" style="94" customWidth="1"/>
    <col min="4594" max="4594" width="41.7109375" style="94" customWidth="1"/>
    <col min="4595" max="4595" width="13.42578125" style="94" customWidth="1"/>
    <col min="4596" max="4598" width="4.7109375" style="94" customWidth="1"/>
    <col min="4599" max="4599" width="17.28515625" style="94" customWidth="1"/>
    <col min="4600" max="4600" width="8.140625" style="94" customWidth="1"/>
    <col min="4601" max="4601" width="17.28515625" style="94" customWidth="1"/>
    <col min="4602" max="4602" width="8.140625" style="94" customWidth="1"/>
    <col min="4603" max="4603" width="17.28515625" style="94" customWidth="1"/>
    <col min="4604" max="4604" width="8.140625" style="94" customWidth="1"/>
    <col min="4605" max="4605" width="17.28515625" style="94" customWidth="1"/>
    <col min="4606" max="4606" width="8.140625" style="94" customWidth="1"/>
    <col min="4607" max="4607" width="17.28515625" style="94" customWidth="1"/>
    <col min="4608" max="4608" width="8.140625" style="94" customWidth="1"/>
    <col min="4609" max="4848" width="9.140625" style="94"/>
    <col min="4849" max="4849" width="7.42578125" style="94" customWidth="1"/>
    <col min="4850" max="4850" width="41.7109375" style="94" customWidth="1"/>
    <col min="4851" max="4851" width="13.42578125" style="94" customWidth="1"/>
    <col min="4852" max="4854" width="4.7109375" style="94" customWidth="1"/>
    <col min="4855" max="4855" width="17.28515625" style="94" customWidth="1"/>
    <col min="4856" max="4856" width="8.140625" style="94" customWidth="1"/>
    <col min="4857" max="4857" width="17.28515625" style="94" customWidth="1"/>
    <col min="4858" max="4858" width="8.140625" style="94" customWidth="1"/>
    <col min="4859" max="4859" width="17.28515625" style="94" customWidth="1"/>
    <col min="4860" max="4860" width="8.140625" style="94" customWidth="1"/>
    <col min="4861" max="4861" width="17.28515625" style="94" customWidth="1"/>
    <col min="4862" max="4862" width="8.140625" style="94" customWidth="1"/>
    <col min="4863" max="4863" width="17.28515625" style="94" customWidth="1"/>
    <col min="4864" max="4864" width="8.140625" style="94" customWidth="1"/>
    <col min="4865" max="5104" width="9.140625" style="94"/>
    <col min="5105" max="5105" width="7.42578125" style="94" customWidth="1"/>
    <col min="5106" max="5106" width="41.7109375" style="94" customWidth="1"/>
    <col min="5107" max="5107" width="13.42578125" style="94" customWidth="1"/>
    <col min="5108" max="5110" width="4.7109375" style="94" customWidth="1"/>
    <col min="5111" max="5111" width="17.28515625" style="94" customWidth="1"/>
    <col min="5112" max="5112" width="8.140625" style="94" customWidth="1"/>
    <col min="5113" max="5113" width="17.28515625" style="94" customWidth="1"/>
    <col min="5114" max="5114" width="8.140625" style="94" customWidth="1"/>
    <col min="5115" max="5115" width="17.28515625" style="94" customWidth="1"/>
    <col min="5116" max="5116" width="8.140625" style="94" customWidth="1"/>
    <col min="5117" max="5117" width="17.28515625" style="94" customWidth="1"/>
    <col min="5118" max="5118" width="8.140625" style="94" customWidth="1"/>
    <col min="5119" max="5119" width="17.28515625" style="94" customWidth="1"/>
    <col min="5120" max="5120" width="8.140625" style="94" customWidth="1"/>
    <col min="5121" max="5360" width="9.140625" style="94"/>
    <col min="5361" max="5361" width="7.42578125" style="94" customWidth="1"/>
    <col min="5362" max="5362" width="41.7109375" style="94" customWidth="1"/>
    <col min="5363" max="5363" width="13.42578125" style="94" customWidth="1"/>
    <col min="5364" max="5366" width="4.7109375" style="94" customWidth="1"/>
    <col min="5367" max="5367" width="17.28515625" style="94" customWidth="1"/>
    <col min="5368" max="5368" width="8.140625" style="94" customWidth="1"/>
    <col min="5369" max="5369" width="17.28515625" style="94" customWidth="1"/>
    <col min="5370" max="5370" width="8.140625" style="94" customWidth="1"/>
    <col min="5371" max="5371" width="17.28515625" style="94" customWidth="1"/>
    <col min="5372" max="5372" width="8.140625" style="94" customWidth="1"/>
    <col min="5373" max="5373" width="17.28515625" style="94" customWidth="1"/>
    <col min="5374" max="5374" width="8.140625" style="94" customWidth="1"/>
    <col min="5375" max="5375" width="17.28515625" style="94" customWidth="1"/>
    <col min="5376" max="5376" width="8.140625" style="94" customWidth="1"/>
    <col min="5377" max="5616" width="9.140625" style="94"/>
    <col min="5617" max="5617" width="7.42578125" style="94" customWidth="1"/>
    <col min="5618" max="5618" width="41.7109375" style="94" customWidth="1"/>
    <col min="5619" max="5619" width="13.42578125" style="94" customWidth="1"/>
    <col min="5620" max="5622" width="4.7109375" style="94" customWidth="1"/>
    <col min="5623" max="5623" width="17.28515625" style="94" customWidth="1"/>
    <col min="5624" max="5624" width="8.140625" style="94" customWidth="1"/>
    <col min="5625" max="5625" width="17.28515625" style="94" customWidth="1"/>
    <col min="5626" max="5626" width="8.140625" style="94" customWidth="1"/>
    <col min="5627" max="5627" width="17.28515625" style="94" customWidth="1"/>
    <col min="5628" max="5628" width="8.140625" style="94" customWidth="1"/>
    <col min="5629" max="5629" width="17.28515625" style="94" customWidth="1"/>
    <col min="5630" max="5630" width="8.140625" style="94" customWidth="1"/>
    <col min="5631" max="5631" width="17.28515625" style="94" customWidth="1"/>
    <col min="5632" max="5632" width="8.140625" style="94" customWidth="1"/>
    <col min="5633" max="5872" width="9.140625" style="94"/>
    <col min="5873" max="5873" width="7.42578125" style="94" customWidth="1"/>
    <col min="5874" max="5874" width="41.7109375" style="94" customWidth="1"/>
    <col min="5875" max="5875" width="13.42578125" style="94" customWidth="1"/>
    <col min="5876" max="5878" width="4.7109375" style="94" customWidth="1"/>
    <col min="5879" max="5879" width="17.28515625" style="94" customWidth="1"/>
    <col min="5880" max="5880" width="8.140625" style="94" customWidth="1"/>
    <col min="5881" max="5881" width="17.28515625" style="94" customWidth="1"/>
    <col min="5882" max="5882" width="8.140625" style="94" customWidth="1"/>
    <col min="5883" max="5883" width="17.28515625" style="94" customWidth="1"/>
    <col min="5884" max="5884" width="8.140625" style="94" customWidth="1"/>
    <col min="5885" max="5885" width="17.28515625" style="94" customWidth="1"/>
    <col min="5886" max="5886" width="8.140625" style="94" customWidth="1"/>
    <col min="5887" max="5887" width="17.28515625" style="94" customWidth="1"/>
    <col min="5888" max="5888" width="8.140625" style="94" customWidth="1"/>
    <col min="5889" max="6128" width="9.140625" style="94"/>
    <col min="6129" max="6129" width="7.42578125" style="94" customWidth="1"/>
    <col min="6130" max="6130" width="41.7109375" style="94" customWidth="1"/>
    <col min="6131" max="6131" width="13.42578125" style="94" customWidth="1"/>
    <col min="6132" max="6134" width="4.7109375" style="94" customWidth="1"/>
    <col min="6135" max="6135" width="17.28515625" style="94" customWidth="1"/>
    <col min="6136" max="6136" width="8.140625" style="94" customWidth="1"/>
    <col min="6137" max="6137" width="17.28515625" style="94" customWidth="1"/>
    <col min="6138" max="6138" width="8.140625" style="94" customWidth="1"/>
    <col min="6139" max="6139" width="17.28515625" style="94" customWidth="1"/>
    <col min="6140" max="6140" width="8.140625" style="94" customWidth="1"/>
    <col min="6141" max="6141" width="17.28515625" style="94" customWidth="1"/>
    <col min="6142" max="6142" width="8.140625" style="94" customWidth="1"/>
    <col min="6143" max="6143" width="17.28515625" style="94" customWidth="1"/>
    <col min="6144" max="6144" width="8.140625" style="94" customWidth="1"/>
    <col min="6145" max="6384" width="9.140625" style="94"/>
    <col min="6385" max="6385" width="7.42578125" style="94" customWidth="1"/>
    <col min="6386" max="6386" width="41.7109375" style="94" customWidth="1"/>
    <col min="6387" max="6387" width="13.42578125" style="94" customWidth="1"/>
    <col min="6388" max="6390" width="4.7109375" style="94" customWidth="1"/>
    <col min="6391" max="6391" width="17.28515625" style="94" customWidth="1"/>
    <col min="6392" max="6392" width="8.140625" style="94" customWidth="1"/>
    <col min="6393" max="6393" width="17.28515625" style="94" customWidth="1"/>
    <col min="6394" max="6394" width="8.140625" style="94" customWidth="1"/>
    <col min="6395" max="6395" width="17.28515625" style="94" customWidth="1"/>
    <col min="6396" max="6396" width="8.140625" style="94" customWidth="1"/>
    <col min="6397" max="6397" width="17.28515625" style="94" customWidth="1"/>
    <col min="6398" max="6398" width="8.140625" style="94" customWidth="1"/>
    <col min="6399" max="6399" width="17.28515625" style="94" customWidth="1"/>
    <col min="6400" max="6400" width="8.140625" style="94" customWidth="1"/>
    <col min="6401" max="6640" width="9.140625" style="94"/>
    <col min="6641" max="6641" width="7.42578125" style="94" customWidth="1"/>
    <col min="6642" max="6642" width="41.7109375" style="94" customWidth="1"/>
    <col min="6643" max="6643" width="13.42578125" style="94" customWidth="1"/>
    <col min="6644" max="6646" width="4.7109375" style="94" customWidth="1"/>
    <col min="6647" max="6647" width="17.28515625" style="94" customWidth="1"/>
    <col min="6648" max="6648" width="8.140625" style="94" customWidth="1"/>
    <col min="6649" max="6649" width="17.28515625" style="94" customWidth="1"/>
    <col min="6650" max="6650" width="8.140625" style="94" customWidth="1"/>
    <col min="6651" max="6651" width="17.28515625" style="94" customWidth="1"/>
    <col min="6652" max="6652" width="8.140625" style="94" customWidth="1"/>
    <col min="6653" max="6653" width="17.28515625" style="94" customWidth="1"/>
    <col min="6654" max="6654" width="8.140625" style="94" customWidth="1"/>
    <col min="6655" max="6655" width="17.28515625" style="94" customWidth="1"/>
    <col min="6656" max="6656" width="8.140625" style="94" customWidth="1"/>
    <col min="6657" max="6896" width="9.140625" style="94"/>
    <col min="6897" max="6897" width="7.42578125" style="94" customWidth="1"/>
    <col min="6898" max="6898" width="41.7109375" style="94" customWidth="1"/>
    <col min="6899" max="6899" width="13.42578125" style="94" customWidth="1"/>
    <col min="6900" max="6902" width="4.7109375" style="94" customWidth="1"/>
    <col min="6903" max="6903" width="17.28515625" style="94" customWidth="1"/>
    <col min="6904" max="6904" width="8.140625" style="94" customWidth="1"/>
    <col min="6905" max="6905" width="17.28515625" style="94" customWidth="1"/>
    <col min="6906" max="6906" width="8.140625" style="94" customWidth="1"/>
    <col min="6907" max="6907" width="17.28515625" style="94" customWidth="1"/>
    <col min="6908" max="6908" width="8.140625" style="94" customWidth="1"/>
    <col min="6909" max="6909" width="17.28515625" style="94" customWidth="1"/>
    <col min="6910" max="6910" width="8.140625" style="94" customWidth="1"/>
    <col min="6911" max="6911" width="17.28515625" style="94" customWidth="1"/>
    <col min="6912" max="6912" width="8.140625" style="94" customWidth="1"/>
    <col min="6913" max="7152" width="9.140625" style="94"/>
    <col min="7153" max="7153" width="7.42578125" style="94" customWidth="1"/>
    <col min="7154" max="7154" width="41.7109375" style="94" customWidth="1"/>
    <col min="7155" max="7155" width="13.42578125" style="94" customWidth="1"/>
    <col min="7156" max="7158" width="4.7109375" style="94" customWidth="1"/>
    <col min="7159" max="7159" width="17.28515625" style="94" customWidth="1"/>
    <col min="7160" max="7160" width="8.140625" style="94" customWidth="1"/>
    <col min="7161" max="7161" width="17.28515625" style="94" customWidth="1"/>
    <col min="7162" max="7162" width="8.140625" style="94" customWidth="1"/>
    <col min="7163" max="7163" width="17.28515625" style="94" customWidth="1"/>
    <col min="7164" max="7164" width="8.140625" style="94" customWidth="1"/>
    <col min="7165" max="7165" width="17.28515625" style="94" customWidth="1"/>
    <col min="7166" max="7166" width="8.140625" style="94" customWidth="1"/>
    <col min="7167" max="7167" width="17.28515625" style="94" customWidth="1"/>
    <col min="7168" max="7168" width="8.140625" style="94" customWidth="1"/>
    <col min="7169" max="7408" width="9.140625" style="94"/>
    <col min="7409" max="7409" width="7.42578125" style="94" customWidth="1"/>
    <col min="7410" max="7410" width="41.7109375" style="94" customWidth="1"/>
    <col min="7411" max="7411" width="13.42578125" style="94" customWidth="1"/>
    <col min="7412" max="7414" width="4.7109375" style="94" customWidth="1"/>
    <col min="7415" max="7415" width="17.28515625" style="94" customWidth="1"/>
    <col min="7416" max="7416" width="8.140625" style="94" customWidth="1"/>
    <col min="7417" max="7417" width="17.28515625" style="94" customWidth="1"/>
    <col min="7418" max="7418" width="8.140625" style="94" customWidth="1"/>
    <col min="7419" max="7419" width="17.28515625" style="94" customWidth="1"/>
    <col min="7420" max="7420" width="8.140625" style="94" customWidth="1"/>
    <col min="7421" max="7421" width="17.28515625" style="94" customWidth="1"/>
    <col min="7422" max="7422" width="8.140625" style="94" customWidth="1"/>
    <col min="7423" max="7423" width="17.28515625" style="94" customWidth="1"/>
    <col min="7424" max="7424" width="8.140625" style="94" customWidth="1"/>
    <col min="7425" max="7664" width="9.140625" style="94"/>
    <col min="7665" max="7665" width="7.42578125" style="94" customWidth="1"/>
    <col min="7666" max="7666" width="41.7109375" style="94" customWidth="1"/>
    <col min="7667" max="7667" width="13.42578125" style="94" customWidth="1"/>
    <col min="7668" max="7670" width="4.7109375" style="94" customWidth="1"/>
    <col min="7671" max="7671" width="17.28515625" style="94" customWidth="1"/>
    <col min="7672" max="7672" width="8.140625" style="94" customWidth="1"/>
    <col min="7673" max="7673" width="17.28515625" style="94" customWidth="1"/>
    <col min="7674" max="7674" width="8.140625" style="94" customWidth="1"/>
    <col min="7675" max="7675" width="17.28515625" style="94" customWidth="1"/>
    <col min="7676" max="7676" width="8.140625" style="94" customWidth="1"/>
    <col min="7677" max="7677" width="17.28515625" style="94" customWidth="1"/>
    <col min="7678" max="7678" width="8.140625" style="94" customWidth="1"/>
    <col min="7679" max="7679" width="17.28515625" style="94" customWidth="1"/>
    <col min="7680" max="7680" width="8.140625" style="94" customWidth="1"/>
    <col min="7681" max="7920" width="9.140625" style="94"/>
    <col min="7921" max="7921" width="7.42578125" style="94" customWidth="1"/>
    <col min="7922" max="7922" width="41.7109375" style="94" customWidth="1"/>
    <col min="7923" max="7923" width="13.42578125" style="94" customWidth="1"/>
    <col min="7924" max="7926" width="4.7109375" style="94" customWidth="1"/>
    <col min="7927" max="7927" width="17.28515625" style="94" customWidth="1"/>
    <col min="7928" max="7928" width="8.140625" style="94" customWidth="1"/>
    <col min="7929" max="7929" width="17.28515625" style="94" customWidth="1"/>
    <col min="7930" max="7930" width="8.140625" style="94" customWidth="1"/>
    <col min="7931" max="7931" width="17.28515625" style="94" customWidth="1"/>
    <col min="7932" max="7932" width="8.140625" style="94" customWidth="1"/>
    <col min="7933" max="7933" width="17.28515625" style="94" customWidth="1"/>
    <col min="7934" max="7934" width="8.140625" style="94" customWidth="1"/>
    <col min="7935" max="7935" width="17.28515625" style="94" customWidth="1"/>
    <col min="7936" max="7936" width="8.140625" style="94" customWidth="1"/>
    <col min="7937" max="8176" width="9.140625" style="94"/>
    <col min="8177" max="8177" width="7.42578125" style="94" customWidth="1"/>
    <col min="8178" max="8178" width="41.7109375" style="94" customWidth="1"/>
    <col min="8179" max="8179" width="13.42578125" style="94" customWidth="1"/>
    <col min="8180" max="8182" width="4.7109375" style="94" customWidth="1"/>
    <col min="8183" max="8183" width="17.28515625" style="94" customWidth="1"/>
    <col min="8184" max="8184" width="8.140625" style="94" customWidth="1"/>
    <col min="8185" max="8185" width="17.28515625" style="94" customWidth="1"/>
    <col min="8186" max="8186" width="8.140625" style="94" customWidth="1"/>
    <col min="8187" max="8187" width="17.28515625" style="94" customWidth="1"/>
    <col min="8188" max="8188" width="8.140625" style="94" customWidth="1"/>
    <col min="8189" max="8189" width="17.28515625" style="94" customWidth="1"/>
    <col min="8190" max="8190" width="8.140625" style="94" customWidth="1"/>
    <col min="8191" max="8191" width="17.28515625" style="94" customWidth="1"/>
    <col min="8192" max="8192" width="8.140625" style="94" customWidth="1"/>
    <col min="8193" max="8432" width="9.140625" style="94"/>
    <col min="8433" max="8433" width="7.42578125" style="94" customWidth="1"/>
    <col min="8434" max="8434" width="41.7109375" style="94" customWidth="1"/>
    <col min="8435" max="8435" width="13.42578125" style="94" customWidth="1"/>
    <col min="8436" max="8438" width="4.7109375" style="94" customWidth="1"/>
    <col min="8439" max="8439" width="17.28515625" style="94" customWidth="1"/>
    <col min="8440" max="8440" width="8.140625" style="94" customWidth="1"/>
    <col min="8441" max="8441" width="17.28515625" style="94" customWidth="1"/>
    <col min="8442" max="8442" width="8.140625" style="94" customWidth="1"/>
    <col min="8443" max="8443" width="17.28515625" style="94" customWidth="1"/>
    <col min="8444" max="8444" width="8.140625" style="94" customWidth="1"/>
    <col min="8445" max="8445" width="17.28515625" style="94" customWidth="1"/>
    <col min="8446" max="8446" width="8.140625" style="94" customWidth="1"/>
    <col min="8447" max="8447" width="17.28515625" style="94" customWidth="1"/>
    <col min="8448" max="8448" width="8.140625" style="94" customWidth="1"/>
    <col min="8449" max="8688" width="9.140625" style="94"/>
    <col min="8689" max="8689" width="7.42578125" style="94" customWidth="1"/>
    <col min="8690" max="8690" width="41.7109375" style="94" customWidth="1"/>
    <col min="8691" max="8691" width="13.42578125" style="94" customWidth="1"/>
    <col min="8692" max="8694" width="4.7109375" style="94" customWidth="1"/>
    <col min="8695" max="8695" width="17.28515625" style="94" customWidth="1"/>
    <col min="8696" max="8696" width="8.140625" style="94" customWidth="1"/>
    <col min="8697" max="8697" width="17.28515625" style="94" customWidth="1"/>
    <col min="8698" max="8698" width="8.140625" style="94" customWidth="1"/>
    <col min="8699" max="8699" width="17.28515625" style="94" customWidth="1"/>
    <col min="8700" max="8700" width="8.140625" style="94" customWidth="1"/>
    <col min="8701" max="8701" width="17.28515625" style="94" customWidth="1"/>
    <col min="8702" max="8702" width="8.140625" style="94" customWidth="1"/>
    <col min="8703" max="8703" width="17.28515625" style="94" customWidth="1"/>
    <col min="8704" max="8704" width="8.140625" style="94" customWidth="1"/>
    <col min="8705" max="8944" width="9.140625" style="94"/>
    <col min="8945" max="8945" width="7.42578125" style="94" customWidth="1"/>
    <col min="8946" max="8946" width="41.7109375" style="94" customWidth="1"/>
    <col min="8947" max="8947" width="13.42578125" style="94" customWidth="1"/>
    <col min="8948" max="8950" width="4.7109375" style="94" customWidth="1"/>
    <col min="8951" max="8951" width="17.28515625" style="94" customWidth="1"/>
    <col min="8952" max="8952" width="8.140625" style="94" customWidth="1"/>
    <col min="8953" max="8953" width="17.28515625" style="94" customWidth="1"/>
    <col min="8954" max="8954" width="8.140625" style="94" customWidth="1"/>
    <col min="8955" max="8955" width="17.28515625" style="94" customWidth="1"/>
    <col min="8956" max="8956" width="8.140625" style="94" customWidth="1"/>
    <col min="8957" max="8957" width="17.28515625" style="94" customWidth="1"/>
    <col min="8958" max="8958" width="8.140625" style="94" customWidth="1"/>
    <col min="8959" max="8959" width="17.28515625" style="94" customWidth="1"/>
    <col min="8960" max="8960" width="8.140625" style="94" customWidth="1"/>
    <col min="8961" max="9200" width="9.140625" style="94"/>
    <col min="9201" max="9201" width="7.42578125" style="94" customWidth="1"/>
    <col min="9202" max="9202" width="41.7109375" style="94" customWidth="1"/>
    <col min="9203" max="9203" width="13.42578125" style="94" customWidth="1"/>
    <col min="9204" max="9206" width="4.7109375" style="94" customWidth="1"/>
    <col min="9207" max="9207" width="17.28515625" style="94" customWidth="1"/>
    <col min="9208" max="9208" width="8.140625" style="94" customWidth="1"/>
    <col min="9209" max="9209" width="17.28515625" style="94" customWidth="1"/>
    <col min="9210" max="9210" width="8.140625" style="94" customWidth="1"/>
    <col min="9211" max="9211" width="17.28515625" style="94" customWidth="1"/>
    <col min="9212" max="9212" width="8.140625" style="94" customWidth="1"/>
    <col min="9213" max="9213" width="17.28515625" style="94" customWidth="1"/>
    <col min="9214" max="9214" width="8.140625" style="94" customWidth="1"/>
    <col min="9215" max="9215" width="17.28515625" style="94" customWidth="1"/>
    <col min="9216" max="9216" width="8.140625" style="94" customWidth="1"/>
    <col min="9217" max="9456" width="9.140625" style="94"/>
    <col min="9457" max="9457" width="7.42578125" style="94" customWidth="1"/>
    <col min="9458" max="9458" width="41.7109375" style="94" customWidth="1"/>
    <col min="9459" max="9459" width="13.42578125" style="94" customWidth="1"/>
    <col min="9460" max="9462" width="4.7109375" style="94" customWidth="1"/>
    <col min="9463" max="9463" width="17.28515625" style="94" customWidth="1"/>
    <col min="9464" max="9464" width="8.140625" style="94" customWidth="1"/>
    <col min="9465" max="9465" width="17.28515625" style="94" customWidth="1"/>
    <col min="9466" max="9466" width="8.140625" style="94" customWidth="1"/>
    <col min="9467" max="9467" width="17.28515625" style="94" customWidth="1"/>
    <col min="9468" max="9468" width="8.140625" style="94" customWidth="1"/>
    <col min="9469" max="9469" width="17.28515625" style="94" customWidth="1"/>
    <col min="9470" max="9470" width="8.140625" style="94" customWidth="1"/>
    <col min="9471" max="9471" width="17.28515625" style="94" customWidth="1"/>
    <col min="9472" max="9472" width="8.140625" style="94" customWidth="1"/>
    <col min="9473" max="9712" width="9.140625" style="94"/>
    <col min="9713" max="9713" width="7.42578125" style="94" customWidth="1"/>
    <col min="9714" max="9714" width="41.7109375" style="94" customWidth="1"/>
    <col min="9715" max="9715" width="13.42578125" style="94" customWidth="1"/>
    <col min="9716" max="9718" width="4.7109375" style="94" customWidth="1"/>
    <col min="9719" max="9719" width="17.28515625" style="94" customWidth="1"/>
    <col min="9720" max="9720" width="8.140625" style="94" customWidth="1"/>
    <col min="9721" max="9721" width="17.28515625" style="94" customWidth="1"/>
    <col min="9722" max="9722" width="8.140625" style="94" customWidth="1"/>
    <col min="9723" max="9723" width="17.28515625" style="94" customWidth="1"/>
    <col min="9724" max="9724" width="8.140625" style="94" customWidth="1"/>
    <col min="9725" max="9725" width="17.28515625" style="94" customWidth="1"/>
    <col min="9726" max="9726" width="8.140625" style="94" customWidth="1"/>
    <col min="9727" max="9727" width="17.28515625" style="94" customWidth="1"/>
    <col min="9728" max="9728" width="8.140625" style="94" customWidth="1"/>
    <col min="9729" max="9968" width="9.140625" style="94"/>
    <col min="9969" max="9969" width="7.42578125" style="94" customWidth="1"/>
    <col min="9970" max="9970" width="41.7109375" style="94" customWidth="1"/>
    <col min="9971" max="9971" width="13.42578125" style="94" customWidth="1"/>
    <col min="9972" max="9974" width="4.7109375" style="94" customWidth="1"/>
    <col min="9975" max="9975" width="17.28515625" style="94" customWidth="1"/>
    <col min="9976" max="9976" width="8.140625" style="94" customWidth="1"/>
    <col min="9977" max="9977" width="17.28515625" style="94" customWidth="1"/>
    <col min="9978" max="9978" width="8.140625" style="94" customWidth="1"/>
    <col min="9979" max="9979" width="17.28515625" style="94" customWidth="1"/>
    <col min="9980" max="9980" width="8.140625" style="94" customWidth="1"/>
    <col min="9981" max="9981" width="17.28515625" style="94" customWidth="1"/>
    <col min="9982" max="9982" width="8.140625" style="94" customWidth="1"/>
    <col min="9983" max="9983" width="17.28515625" style="94" customWidth="1"/>
    <col min="9984" max="9984" width="8.140625" style="94" customWidth="1"/>
    <col min="9985" max="10224" width="9.140625" style="94"/>
    <col min="10225" max="10225" width="7.42578125" style="94" customWidth="1"/>
    <col min="10226" max="10226" width="41.7109375" style="94" customWidth="1"/>
    <col min="10227" max="10227" width="13.42578125" style="94" customWidth="1"/>
    <col min="10228" max="10230" width="4.7109375" style="94" customWidth="1"/>
    <col min="10231" max="10231" width="17.28515625" style="94" customWidth="1"/>
    <col min="10232" max="10232" width="8.140625" style="94" customWidth="1"/>
    <col min="10233" max="10233" width="17.28515625" style="94" customWidth="1"/>
    <col min="10234" max="10234" width="8.140625" style="94" customWidth="1"/>
    <col min="10235" max="10235" width="17.28515625" style="94" customWidth="1"/>
    <col min="10236" max="10236" width="8.140625" style="94" customWidth="1"/>
    <col min="10237" max="10237" width="17.28515625" style="94" customWidth="1"/>
    <col min="10238" max="10238" width="8.140625" style="94" customWidth="1"/>
    <col min="10239" max="10239" width="17.28515625" style="94" customWidth="1"/>
    <col min="10240" max="10240" width="8.140625" style="94" customWidth="1"/>
    <col min="10241" max="10480" width="9.140625" style="94"/>
    <col min="10481" max="10481" width="7.42578125" style="94" customWidth="1"/>
    <col min="10482" max="10482" width="41.7109375" style="94" customWidth="1"/>
    <col min="10483" max="10483" width="13.42578125" style="94" customWidth="1"/>
    <col min="10484" max="10486" width="4.7109375" style="94" customWidth="1"/>
    <col min="10487" max="10487" width="17.28515625" style="94" customWidth="1"/>
    <col min="10488" max="10488" width="8.140625" style="94" customWidth="1"/>
    <col min="10489" max="10489" width="17.28515625" style="94" customWidth="1"/>
    <col min="10490" max="10490" width="8.140625" style="94" customWidth="1"/>
    <col min="10491" max="10491" width="17.28515625" style="94" customWidth="1"/>
    <col min="10492" max="10492" width="8.140625" style="94" customWidth="1"/>
    <col min="10493" max="10493" width="17.28515625" style="94" customWidth="1"/>
    <col min="10494" max="10494" width="8.140625" style="94" customWidth="1"/>
    <col min="10495" max="10495" width="17.28515625" style="94" customWidth="1"/>
    <col min="10496" max="10496" width="8.140625" style="94" customWidth="1"/>
    <col min="10497" max="10736" width="9.140625" style="94"/>
    <col min="10737" max="10737" width="7.42578125" style="94" customWidth="1"/>
    <col min="10738" max="10738" width="41.7109375" style="94" customWidth="1"/>
    <col min="10739" max="10739" width="13.42578125" style="94" customWidth="1"/>
    <col min="10740" max="10742" width="4.7109375" style="94" customWidth="1"/>
    <col min="10743" max="10743" width="17.28515625" style="94" customWidth="1"/>
    <col min="10744" max="10744" width="8.140625" style="94" customWidth="1"/>
    <col min="10745" max="10745" width="17.28515625" style="94" customWidth="1"/>
    <col min="10746" max="10746" width="8.140625" style="94" customWidth="1"/>
    <col min="10747" max="10747" width="17.28515625" style="94" customWidth="1"/>
    <col min="10748" max="10748" width="8.140625" style="94" customWidth="1"/>
    <col min="10749" max="10749" width="17.28515625" style="94" customWidth="1"/>
    <col min="10750" max="10750" width="8.140625" style="94" customWidth="1"/>
    <col min="10751" max="10751" width="17.28515625" style="94" customWidth="1"/>
    <col min="10752" max="10752" width="8.140625" style="94" customWidth="1"/>
    <col min="10753" max="10992" width="9.140625" style="94"/>
    <col min="10993" max="10993" width="7.42578125" style="94" customWidth="1"/>
    <col min="10994" max="10994" width="41.7109375" style="94" customWidth="1"/>
    <col min="10995" max="10995" width="13.42578125" style="94" customWidth="1"/>
    <col min="10996" max="10998" width="4.7109375" style="94" customWidth="1"/>
    <col min="10999" max="10999" width="17.28515625" style="94" customWidth="1"/>
    <col min="11000" max="11000" width="8.140625" style="94" customWidth="1"/>
    <col min="11001" max="11001" width="17.28515625" style="94" customWidth="1"/>
    <col min="11002" max="11002" width="8.140625" style="94" customWidth="1"/>
    <col min="11003" max="11003" width="17.28515625" style="94" customWidth="1"/>
    <col min="11004" max="11004" width="8.140625" style="94" customWidth="1"/>
    <col min="11005" max="11005" width="17.28515625" style="94" customWidth="1"/>
    <col min="11006" max="11006" width="8.140625" style="94" customWidth="1"/>
    <col min="11007" max="11007" width="17.28515625" style="94" customWidth="1"/>
    <col min="11008" max="11008" width="8.140625" style="94" customWidth="1"/>
    <col min="11009" max="11248" width="9.140625" style="94"/>
    <col min="11249" max="11249" width="7.42578125" style="94" customWidth="1"/>
    <col min="11250" max="11250" width="41.7109375" style="94" customWidth="1"/>
    <col min="11251" max="11251" width="13.42578125" style="94" customWidth="1"/>
    <col min="11252" max="11254" width="4.7109375" style="94" customWidth="1"/>
    <col min="11255" max="11255" width="17.28515625" style="94" customWidth="1"/>
    <col min="11256" max="11256" width="8.140625" style="94" customWidth="1"/>
    <col min="11257" max="11257" width="17.28515625" style="94" customWidth="1"/>
    <col min="11258" max="11258" width="8.140625" style="94" customWidth="1"/>
    <col min="11259" max="11259" width="17.28515625" style="94" customWidth="1"/>
    <col min="11260" max="11260" width="8.140625" style="94" customWidth="1"/>
    <col min="11261" max="11261" width="17.28515625" style="94" customWidth="1"/>
    <col min="11262" max="11262" width="8.140625" style="94" customWidth="1"/>
    <col min="11263" max="11263" width="17.28515625" style="94" customWidth="1"/>
    <col min="11264" max="11264" width="8.140625" style="94" customWidth="1"/>
    <col min="11265" max="11504" width="9.140625" style="94"/>
    <col min="11505" max="11505" width="7.42578125" style="94" customWidth="1"/>
    <col min="11506" max="11506" width="41.7109375" style="94" customWidth="1"/>
    <col min="11507" max="11507" width="13.42578125" style="94" customWidth="1"/>
    <col min="11508" max="11510" width="4.7109375" style="94" customWidth="1"/>
    <col min="11511" max="11511" width="17.28515625" style="94" customWidth="1"/>
    <col min="11512" max="11512" width="8.140625" style="94" customWidth="1"/>
    <col min="11513" max="11513" width="17.28515625" style="94" customWidth="1"/>
    <col min="11514" max="11514" width="8.140625" style="94" customWidth="1"/>
    <col min="11515" max="11515" width="17.28515625" style="94" customWidth="1"/>
    <col min="11516" max="11516" width="8.140625" style="94" customWidth="1"/>
    <col min="11517" max="11517" width="17.28515625" style="94" customWidth="1"/>
    <col min="11518" max="11518" width="8.140625" style="94" customWidth="1"/>
    <col min="11519" max="11519" width="17.28515625" style="94" customWidth="1"/>
    <col min="11520" max="11520" width="8.140625" style="94" customWidth="1"/>
    <col min="11521" max="11760" width="9.140625" style="94"/>
    <col min="11761" max="11761" width="7.42578125" style="94" customWidth="1"/>
    <col min="11762" max="11762" width="41.7109375" style="94" customWidth="1"/>
    <col min="11763" max="11763" width="13.42578125" style="94" customWidth="1"/>
    <col min="11764" max="11766" width="4.7109375" style="94" customWidth="1"/>
    <col min="11767" max="11767" width="17.28515625" style="94" customWidth="1"/>
    <col min="11768" max="11768" width="8.140625" style="94" customWidth="1"/>
    <col min="11769" max="11769" width="17.28515625" style="94" customWidth="1"/>
    <col min="11770" max="11770" width="8.140625" style="94" customWidth="1"/>
    <col min="11771" max="11771" width="17.28515625" style="94" customWidth="1"/>
    <col min="11772" max="11772" width="8.140625" style="94" customWidth="1"/>
    <col min="11773" max="11773" width="17.28515625" style="94" customWidth="1"/>
    <col min="11774" max="11774" width="8.140625" style="94" customWidth="1"/>
    <col min="11775" max="11775" width="17.28515625" style="94" customWidth="1"/>
    <col min="11776" max="11776" width="8.140625" style="94" customWidth="1"/>
    <col min="11777" max="12016" width="9.140625" style="94"/>
    <col min="12017" max="12017" width="7.42578125" style="94" customWidth="1"/>
    <col min="12018" max="12018" width="41.7109375" style="94" customWidth="1"/>
    <col min="12019" max="12019" width="13.42578125" style="94" customWidth="1"/>
    <col min="12020" max="12022" width="4.7109375" style="94" customWidth="1"/>
    <col min="12023" max="12023" width="17.28515625" style="94" customWidth="1"/>
    <col min="12024" max="12024" width="8.140625" style="94" customWidth="1"/>
    <col min="12025" max="12025" width="17.28515625" style="94" customWidth="1"/>
    <col min="12026" max="12026" width="8.140625" style="94" customWidth="1"/>
    <col min="12027" max="12027" width="17.28515625" style="94" customWidth="1"/>
    <col min="12028" max="12028" width="8.140625" style="94" customWidth="1"/>
    <col min="12029" max="12029" width="17.28515625" style="94" customWidth="1"/>
    <col min="12030" max="12030" width="8.140625" style="94" customWidth="1"/>
    <col min="12031" max="12031" width="17.28515625" style="94" customWidth="1"/>
    <col min="12032" max="12032" width="8.140625" style="94" customWidth="1"/>
    <col min="12033" max="12272" width="9.140625" style="94"/>
    <col min="12273" max="12273" width="7.42578125" style="94" customWidth="1"/>
    <col min="12274" max="12274" width="41.7109375" style="94" customWidth="1"/>
    <col min="12275" max="12275" width="13.42578125" style="94" customWidth="1"/>
    <col min="12276" max="12278" width="4.7109375" style="94" customWidth="1"/>
    <col min="12279" max="12279" width="17.28515625" style="94" customWidth="1"/>
    <col min="12280" max="12280" width="8.140625" style="94" customWidth="1"/>
    <col min="12281" max="12281" width="17.28515625" style="94" customWidth="1"/>
    <col min="12282" max="12282" width="8.140625" style="94" customWidth="1"/>
    <col min="12283" max="12283" width="17.28515625" style="94" customWidth="1"/>
    <col min="12284" max="12284" width="8.140625" style="94" customWidth="1"/>
    <col min="12285" max="12285" width="17.28515625" style="94" customWidth="1"/>
    <col min="12286" max="12286" width="8.140625" style="94" customWidth="1"/>
    <col min="12287" max="12287" width="17.28515625" style="94" customWidth="1"/>
    <col min="12288" max="12288" width="8.140625" style="94" customWidth="1"/>
    <col min="12289" max="12528" width="9.140625" style="94"/>
    <col min="12529" max="12529" width="7.42578125" style="94" customWidth="1"/>
    <col min="12530" max="12530" width="41.7109375" style="94" customWidth="1"/>
    <col min="12531" max="12531" width="13.42578125" style="94" customWidth="1"/>
    <col min="12532" max="12534" width="4.7109375" style="94" customWidth="1"/>
    <col min="12535" max="12535" width="17.28515625" style="94" customWidth="1"/>
    <col min="12536" max="12536" width="8.140625" style="94" customWidth="1"/>
    <col min="12537" max="12537" width="17.28515625" style="94" customWidth="1"/>
    <col min="12538" max="12538" width="8.140625" style="94" customWidth="1"/>
    <col min="12539" max="12539" width="17.28515625" style="94" customWidth="1"/>
    <col min="12540" max="12540" width="8.140625" style="94" customWidth="1"/>
    <col min="12541" max="12541" width="17.28515625" style="94" customWidth="1"/>
    <col min="12542" max="12542" width="8.140625" style="94" customWidth="1"/>
    <col min="12543" max="12543" width="17.28515625" style="94" customWidth="1"/>
    <col min="12544" max="12544" width="8.140625" style="94" customWidth="1"/>
    <col min="12545" max="12784" width="9.140625" style="94"/>
    <col min="12785" max="12785" width="7.42578125" style="94" customWidth="1"/>
    <col min="12786" max="12786" width="41.7109375" style="94" customWidth="1"/>
    <col min="12787" max="12787" width="13.42578125" style="94" customWidth="1"/>
    <col min="12788" max="12790" width="4.7109375" style="94" customWidth="1"/>
    <col min="12791" max="12791" width="17.28515625" style="94" customWidth="1"/>
    <col min="12792" max="12792" width="8.140625" style="94" customWidth="1"/>
    <col min="12793" max="12793" width="17.28515625" style="94" customWidth="1"/>
    <col min="12794" max="12794" width="8.140625" style="94" customWidth="1"/>
    <col min="12795" max="12795" width="17.28515625" style="94" customWidth="1"/>
    <col min="12796" max="12796" width="8.140625" style="94" customWidth="1"/>
    <col min="12797" max="12797" width="17.28515625" style="94" customWidth="1"/>
    <col min="12798" max="12798" width="8.140625" style="94" customWidth="1"/>
    <col min="12799" max="12799" width="17.28515625" style="94" customWidth="1"/>
    <col min="12800" max="12800" width="8.140625" style="94" customWidth="1"/>
    <col min="12801" max="13040" width="9.140625" style="94"/>
    <col min="13041" max="13041" width="7.42578125" style="94" customWidth="1"/>
    <col min="13042" max="13042" width="41.7109375" style="94" customWidth="1"/>
    <col min="13043" max="13043" width="13.42578125" style="94" customWidth="1"/>
    <col min="13044" max="13046" width="4.7109375" style="94" customWidth="1"/>
    <col min="13047" max="13047" width="17.28515625" style="94" customWidth="1"/>
    <col min="13048" max="13048" width="8.140625" style="94" customWidth="1"/>
    <col min="13049" max="13049" width="17.28515625" style="94" customWidth="1"/>
    <col min="13050" max="13050" width="8.140625" style="94" customWidth="1"/>
    <col min="13051" max="13051" width="17.28515625" style="94" customWidth="1"/>
    <col min="13052" max="13052" width="8.140625" style="94" customWidth="1"/>
    <col min="13053" max="13053" width="17.28515625" style="94" customWidth="1"/>
    <col min="13054" max="13054" width="8.140625" style="94" customWidth="1"/>
    <col min="13055" max="13055" width="17.28515625" style="94" customWidth="1"/>
    <col min="13056" max="13056" width="8.140625" style="94" customWidth="1"/>
    <col min="13057" max="13296" width="9.140625" style="94"/>
    <col min="13297" max="13297" width="7.42578125" style="94" customWidth="1"/>
    <col min="13298" max="13298" width="41.7109375" style="94" customWidth="1"/>
    <col min="13299" max="13299" width="13.42578125" style="94" customWidth="1"/>
    <col min="13300" max="13302" width="4.7109375" style="94" customWidth="1"/>
    <col min="13303" max="13303" width="17.28515625" style="94" customWidth="1"/>
    <col min="13304" max="13304" width="8.140625" style="94" customWidth="1"/>
    <col min="13305" max="13305" width="17.28515625" style="94" customWidth="1"/>
    <col min="13306" max="13306" width="8.140625" style="94" customWidth="1"/>
    <col min="13307" max="13307" width="17.28515625" style="94" customWidth="1"/>
    <col min="13308" max="13308" width="8.140625" style="94" customWidth="1"/>
    <col min="13309" max="13309" width="17.28515625" style="94" customWidth="1"/>
    <col min="13310" max="13310" width="8.140625" style="94" customWidth="1"/>
    <col min="13311" max="13311" width="17.28515625" style="94" customWidth="1"/>
    <col min="13312" max="13312" width="8.140625" style="94" customWidth="1"/>
    <col min="13313" max="13552" width="9.140625" style="94"/>
    <col min="13553" max="13553" width="7.42578125" style="94" customWidth="1"/>
    <col min="13554" max="13554" width="41.7109375" style="94" customWidth="1"/>
    <col min="13555" max="13555" width="13.42578125" style="94" customWidth="1"/>
    <col min="13556" max="13558" width="4.7109375" style="94" customWidth="1"/>
    <col min="13559" max="13559" width="17.28515625" style="94" customWidth="1"/>
    <col min="13560" max="13560" width="8.140625" style="94" customWidth="1"/>
    <col min="13561" max="13561" width="17.28515625" style="94" customWidth="1"/>
    <col min="13562" max="13562" width="8.140625" style="94" customWidth="1"/>
    <col min="13563" max="13563" width="17.28515625" style="94" customWidth="1"/>
    <col min="13564" max="13564" width="8.140625" style="94" customWidth="1"/>
    <col min="13565" max="13565" width="17.28515625" style="94" customWidth="1"/>
    <col min="13566" max="13566" width="8.140625" style="94" customWidth="1"/>
    <col min="13567" max="13567" width="17.28515625" style="94" customWidth="1"/>
    <col min="13568" max="13568" width="8.140625" style="94" customWidth="1"/>
    <col min="13569" max="13808" width="9.140625" style="94"/>
    <col min="13809" max="13809" width="7.42578125" style="94" customWidth="1"/>
    <col min="13810" max="13810" width="41.7109375" style="94" customWidth="1"/>
    <col min="13811" max="13811" width="13.42578125" style="94" customWidth="1"/>
    <col min="13812" max="13814" width="4.7109375" style="94" customWidth="1"/>
    <col min="13815" max="13815" width="17.28515625" style="94" customWidth="1"/>
    <col min="13816" max="13816" width="8.140625" style="94" customWidth="1"/>
    <col min="13817" max="13817" width="17.28515625" style="94" customWidth="1"/>
    <col min="13818" max="13818" width="8.140625" style="94" customWidth="1"/>
    <col min="13819" max="13819" width="17.28515625" style="94" customWidth="1"/>
    <col min="13820" max="13820" width="8.140625" style="94" customWidth="1"/>
    <col min="13821" max="13821" width="17.28515625" style="94" customWidth="1"/>
    <col min="13822" max="13822" width="8.140625" style="94" customWidth="1"/>
    <col min="13823" max="13823" width="17.28515625" style="94" customWidth="1"/>
    <col min="13824" max="13824" width="8.140625" style="94" customWidth="1"/>
    <col min="13825" max="14064" width="9.140625" style="94"/>
    <col min="14065" max="14065" width="7.42578125" style="94" customWidth="1"/>
    <col min="14066" max="14066" width="41.7109375" style="94" customWidth="1"/>
    <col min="14067" max="14067" width="13.42578125" style="94" customWidth="1"/>
    <col min="14068" max="14070" width="4.7109375" style="94" customWidth="1"/>
    <col min="14071" max="14071" width="17.28515625" style="94" customWidth="1"/>
    <col min="14072" max="14072" width="8.140625" style="94" customWidth="1"/>
    <col min="14073" max="14073" width="17.28515625" style="94" customWidth="1"/>
    <col min="14074" max="14074" width="8.140625" style="94" customWidth="1"/>
    <col min="14075" max="14075" width="17.28515625" style="94" customWidth="1"/>
    <col min="14076" max="14076" width="8.140625" style="94" customWidth="1"/>
    <col min="14077" max="14077" width="17.28515625" style="94" customWidth="1"/>
    <col min="14078" max="14078" width="8.140625" style="94" customWidth="1"/>
    <col min="14079" max="14079" width="17.28515625" style="94" customWidth="1"/>
    <col min="14080" max="14080" width="8.140625" style="94" customWidth="1"/>
    <col min="14081" max="14320" width="9.140625" style="94"/>
    <col min="14321" max="14321" width="7.42578125" style="94" customWidth="1"/>
    <col min="14322" max="14322" width="41.7109375" style="94" customWidth="1"/>
    <col min="14323" max="14323" width="13.42578125" style="94" customWidth="1"/>
    <col min="14324" max="14326" width="4.7109375" style="94" customWidth="1"/>
    <col min="14327" max="14327" width="17.28515625" style="94" customWidth="1"/>
    <col min="14328" max="14328" width="8.140625" style="94" customWidth="1"/>
    <col min="14329" max="14329" width="17.28515625" style="94" customWidth="1"/>
    <col min="14330" max="14330" width="8.140625" style="94" customWidth="1"/>
    <col min="14331" max="14331" width="17.28515625" style="94" customWidth="1"/>
    <col min="14332" max="14332" width="8.140625" style="94" customWidth="1"/>
    <col min="14333" max="14333" width="17.28515625" style="94" customWidth="1"/>
    <col min="14334" max="14334" width="8.140625" style="94" customWidth="1"/>
    <col min="14335" max="14335" width="17.28515625" style="94" customWidth="1"/>
    <col min="14336" max="14336" width="8.140625" style="94" customWidth="1"/>
    <col min="14337" max="14576" width="9.140625" style="94"/>
    <col min="14577" max="14577" width="7.42578125" style="94" customWidth="1"/>
    <col min="14578" max="14578" width="41.7109375" style="94" customWidth="1"/>
    <col min="14579" max="14579" width="13.42578125" style="94" customWidth="1"/>
    <col min="14580" max="14582" width="4.7109375" style="94" customWidth="1"/>
    <col min="14583" max="14583" width="17.28515625" style="94" customWidth="1"/>
    <col min="14584" max="14584" width="8.140625" style="94" customWidth="1"/>
    <col min="14585" max="14585" width="17.28515625" style="94" customWidth="1"/>
    <col min="14586" max="14586" width="8.140625" style="94" customWidth="1"/>
    <col min="14587" max="14587" width="17.28515625" style="94" customWidth="1"/>
    <col min="14588" max="14588" width="8.140625" style="94" customWidth="1"/>
    <col min="14589" max="14589" width="17.28515625" style="94" customWidth="1"/>
    <col min="14590" max="14590" width="8.140625" style="94" customWidth="1"/>
    <col min="14591" max="14591" width="17.28515625" style="94" customWidth="1"/>
    <col min="14592" max="14592" width="8.140625" style="94" customWidth="1"/>
    <col min="14593" max="14832" width="9.140625" style="94"/>
    <col min="14833" max="14833" width="7.42578125" style="94" customWidth="1"/>
    <col min="14834" max="14834" width="41.7109375" style="94" customWidth="1"/>
    <col min="14835" max="14835" width="13.42578125" style="94" customWidth="1"/>
    <col min="14836" max="14838" width="4.7109375" style="94" customWidth="1"/>
    <col min="14839" max="14839" width="17.28515625" style="94" customWidth="1"/>
    <col min="14840" max="14840" width="8.140625" style="94" customWidth="1"/>
    <col min="14841" max="14841" width="17.28515625" style="94" customWidth="1"/>
    <col min="14842" max="14842" width="8.140625" style="94" customWidth="1"/>
    <col min="14843" max="14843" width="17.28515625" style="94" customWidth="1"/>
    <col min="14844" max="14844" width="8.140625" style="94" customWidth="1"/>
    <col min="14845" max="14845" width="17.28515625" style="94" customWidth="1"/>
    <col min="14846" max="14846" width="8.140625" style="94" customWidth="1"/>
    <col min="14847" max="14847" width="17.28515625" style="94" customWidth="1"/>
    <col min="14848" max="14848" width="8.140625" style="94" customWidth="1"/>
    <col min="14849" max="15088" width="9.140625" style="94"/>
    <col min="15089" max="15089" width="7.42578125" style="94" customWidth="1"/>
    <col min="15090" max="15090" width="41.7109375" style="94" customWidth="1"/>
    <col min="15091" max="15091" width="13.42578125" style="94" customWidth="1"/>
    <col min="15092" max="15094" width="4.7109375" style="94" customWidth="1"/>
    <col min="15095" max="15095" width="17.28515625" style="94" customWidth="1"/>
    <col min="15096" max="15096" width="8.140625" style="94" customWidth="1"/>
    <col min="15097" max="15097" width="17.28515625" style="94" customWidth="1"/>
    <col min="15098" max="15098" width="8.140625" style="94" customWidth="1"/>
    <col min="15099" max="15099" width="17.28515625" style="94" customWidth="1"/>
    <col min="15100" max="15100" width="8.140625" style="94" customWidth="1"/>
    <col min="15101" max="15101" width="17.28515625" style="94" customWidth="1"/>
    <col min="15102" max="15102" width="8.140625" style="94" customWidth="1"/>
    <col min="15103" max="15103" width="17.28515625" style="94" customWidth="1"/>
    <col min="15104" max="15104" width="8.140625" style="94" customWidth="1"/>
    <col min="15105" max="15344" width="9.140625" style="94"/>
    <col min="15345" max="15345" width="7.42578125" style="94" customWidth="1"/>
    <col min="15346" max="15346" width="41.7109375" style="94" customWidth="1"/>
    <col min="15347" max="15347" width="13.42578125" style="94" customWidth="1"/>
    <col min="15348" max="15350" width="4.7109375" style="94" customWidth="1"/>
    <col min="15351" max="15351" width="17.28515625" style="94" customWidth="1"/>
    <col min="15352" max="15352" width="8.140625" style="94" customWidth="1"/>
    <col min="15353" max="15353" width="17.28515625" style="94" customWidth="1"/>
    <col min="15354" max="15354" width="8.140625" style="94" customWidth="1"/>
    <col min="15355" max="15355" width="17.28515625" style="94" customWidth="1"/>
    <col min="15356" max="15356" width="8.140625" style="94" customWidth="1"/>
    <col min="15357" max="15357" width="17.28515625" style="94" customWidth="1"/>
    <col min="15358" max="15358" width="8.140625" style="94" customWidth="1"/>
    <col min="15359" max="15359" width="17.28515625" style="94" customWidth="1"/>
    <col min="15360" max="15360" width="8.140625" style="94" customWidth="1"/>
    <col min="15361" max="15600" width="9.140625" style="94"/>
    <col min="15601" max="15601" width="7.42578125" style="94" customWidth="1"/>
    <col min="15602" max="15602" width="41.7109375" style="94" customWidth="1"/>
    <col min="15603" max="15603" width="13.42578125" style="94" customWidth="1"/>
    <col min="15604" max="15606" width="4.7109375" style="94" customWidth="1"/>
    <col min="15607" max="15607" width="17.28515625" style="94" customWidth="1"/>
    <col min="15608" max="15608" width="8.140625" style="94" customWidth="1"/>
    <col min="15609" max="15609" width="17.28515625" style="94" customWidth="1"/>
    <col min="15610" max="15610" width="8.140625" style="94" customWidth="1"/>
    <col min="15611" max="15611" width="17.28515625" style="94" customWidth="1"/>
    <col min="15612" max="15612" width="8.140625" style="94" customWidth="1"/>
    <col min="15613" max="15613" width="17.28515625" style="94" customWidth="1"/>
    <col min="15614" max="15614" width="8.140625" style="94" customWidth="1"/>
    <col min="15615" max="15615" width="17.28515625" style="94" customWidth="1"/>
    <col min="15616" max="15616" width="8.140625" style="94" customWidth="1"/>
    <col min="15617" max="15856" width="9.140625" style="94"/>
    <col min="15857" max="15857" width="7.42578125" style="94" customWidth="1"/>
    <col min="15858" max="15858" width="41.7109375" style="94" customWidth="1"/>
    <col min="15859" max="15859" width="13.42578125" style="94" customWidth="1"/>
    <col min="15860" max="15862" width="4.7109375" style="94" customWidth="1"/>
    <col min="15863" max="15863" width="17.28515625" style="94" customWidth="1"/>
    <col min="15864" max="15864" width="8.140625" style="94" customWidth="1"/>
    <col min="15865" max="15865" width="17.28515625" style="94" customWidth="1"/>
    <col min="15866" max="15866" width="8.140625" style="94" customWidth="1"/>
    <col min="15867" max="15867" width="17.28515625" style="94" customWidth="1"/>
    <col min="15868" max="15868" width="8.140625" style="94" customWidth="1"/>
    <col min="15869" max="15869" width="17.28515625" style="94" customWidth="1"/>
    <col min="15870" max="15870" width="8.140625" style="94" customWidth="1"/>
    <col min="15871" max="15871" width="17.28515625" style="94" customWidth="1"/>
    <col min="15872" max="15872" width="8.140625" style="94" customWidth="1"/>
    <col min="15873" max="16112" width="9.140625" style="94"/>
    <col min="16113" max="16113" width="7.42578125" style="94" customWidth="1"/>
    <col min="16114" max="16114" width="41.7109375" style="94" customWidth="1"/>
    <col min="16115" max="16115" width="13.42578125" style="94" customWidth="1"/>
    <col min="16116" max="16118" width="4.7109375" style="94" customWidth="1"/>
    <col min="16119" max="16119" width="17.28515625" style="94" customWidth="1"/>
    <col min="16120" max="16120" width="8.140625" style="94" customWidth="1"/>
    <col min="16121" max="16121" width="17.28515625" style="94" customWidth="1"/>
    <col min="16122" max="16122" width="8.140625" style="94" customWidth="1"/>
    <col min="16123" max="16123" width="17.28515625" style="94" customWidth="1"/>
    <col min="16124" max="16124" width="8.140625" style="94" customWidth="1"/>
    <col min="16125" max="16125" width="17.28515625" style="94" customWidth="1"/>
    <col min="16126" max="16126" width="8.140625" style="94" customWidth="1"/>
    <col min="16127" max="16127" width="17.28515625" style="94" customWidth="1"/>
    <col min="16128" max="16128" width="8.140625" style="94" customWidth="1"/>
    <col min="16129" max="16384" width="9.140625" style="94"/>
  </cols>
  <sheetData>
    <row r="1" spans="1:24" s="110" customFormat="1" ht="18" x14ac:dyDescent="0.25">
      <c r="A1" s="172" t="s">
        <v>100</v>
      </c>
      <c r="B1" s="172"/>
      <c r="C1" s="172"/>
      <c r="D1" s="172"/>
      <c r="E1" s="172"/>
      <c r="F1" s="172"/>
      <c r="G1" s="171" t="s">
        <v>87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24" s="107" customFormat="1" ht="18" customHeight="1" x14ac:dyDescent="0.25">
      <c r="A2" s="109" t="s">
        <v>101</v>
      </c>
      <c r="B2" s="168"/>
      <c r="C2" s="168"/>
      <c r="D2" s="168"/>
      <c r="E2" s="108"/>
      <c r="F2" s="108"/>
      <c r="G2" s="171" t="s">
        <v>120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24" s="107" customFormat="1" ht="18" customHeight="1" x14ac:dyDescent="0.25">
      <c r="A3" s="109" t="s">
        <v>102</v>
      </c>
      <c r="B3" s="168"/>
      <c r="C3" s="168"/>
      <c r="D3" s="168"/>
      <c r="E3" s="108"/>
      <c r="F3" s="108"/>
      <c r="G3" s="171" t="s">
        <v>119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24" s="107" customFormat="1" ht="18" customHeight="1" x14ac:dyDescent="0.25">
      <c r="A4" s="109" t="s">
        <v>103</v>
      </c>
      <c r="B4" s="167"/>
      <c r="C4" s="168"/>
      <c r="D4" s="16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24" x14ac:dyDescent="0.25">
      <c r="I5" s="98"/>
      <c r="J5" s="98"/>
    </row>
    <row r="6" spans="1:24" s="99" customFormat="1" ht="28.5" customHeight="1" x14ac:dyDescent="0.25">
      <c r="A6" s="169" t="s">
        <v>90</v>
      </c>
      <c r="B6" s="170" t="s">
        <v>91</v>
      </c>
      <c r="C6" s="169" t="s">
        <v>92</v>
      </c>
      <c r="D6" s="169" t="s">
        <v>93</v>
      </c>
      <c r="E6" s="169"/>
      <c r="F6" s="169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s="99" customFormat="1" x14ac:dyDescent="0.25">
      <c r="A7" s="169"/>
      <c r="B7" s="170"/>
      <c r="C7" s="169"/>
      <c r="D7" s="104" t="s">
        <v>94</v>
      </c>
      <c r="E7" s="104" t="s">
        <v>95</v>
      </c>
      <c r="F7" s="104" t="s">
        <v>96</v>
      </c>
      <c r="G7" s="105" t="s">
        <v>97</v>
      </c>
      <c r="H7" s="104" t="s">
        <v>98</v>
      </c>
      <c r="I7" s="104" t="s">
        <v>97</v>
      </c>
      <c r="J7" s="104" t="s">
        <v>98</v>
      </c>
      <c r="K7" s="105" t="s">
        <v>97</v>
      </c>
      <c r="L7" s="104" t="s">
        <v>98</v>
      </c>
      <c r="M7" s="105" t="s">
        <v>97</v>
      </c>
      <c r="N7" s="104" t="s">
        <v>98</v>
      </c>
      <c r="O7" s="105" t="s">
        <v>97</v>
      </c>
      <c r="P7" s="104" t="s">
        <v>98</v>
      </c>
      <c r="Q7" s="105" t="s">
        <v>97</v>
      </c>
      <c r="R7" s="104" t="s">
        <v>98</v>
      </c>
    </row>
    <row r="8" spans="1:24" s="97" customFormat="1" ht="21" customHeight="1" x14ac:dyDescent="0.2">
      <c r="A8" s="97" t="s">
        <v>99</v>
      </c>
      <c r="B8" s="103"/>
      <c r="C8" s="103"/>
      <c r="D8" s="102">
        <f>COUNTA(D9:D2015)</f>
        <v>117</v>
      </c>
      <c r="E8" s="102">
        <f>COUNTA(E9:E2015)</f>
        <v>145</v>
      </c>
      <c r="F8" s="102">
        <f>COUNTA(F9:F2015)</f>
        <v>278</v>
      </c>
      <c r="G8" s="101"/>
      <c r="H8" s="100">
        <f>SUM(H9:H2015)</f>
        <v>3763</v>
      </c>
      <c r="I8" s="101"/>
      <c r="J8" s="100">
        <f>SUM(J9:J2015)</f>
        <v>104</v>
      </c>
      <c r="K8" s="101"/>
      <c r="L8" s="100">
        <f>SUM(L9:L2015)</f>
        <v>18</v>
      </c>
      <c r="M8" s="101"/>
      <c r="N8" s="100">
        <f>SUM(N9:N2015)</f>
        <v>12</v>
      </c>
      <c r="O8" s="101"/>
      <c r="P8" s="100">
        <f>SUM(P9:P2015)</f>
        <v>1</v>
      </c>
      <c r="Q8" s="101"/>
      <c r="R8" s="100">
        <f>SUM(R9:R2015)</f>
        <v>1</v>
      </c>
    </row>
    <row r="9" spans="1:24" s="93" customFormat="1" ht="15" customHeight="1" x14ac:dyDescent="0.25">
      <c r="A9" s="94">
        <v>52</v>
      </c>
      <c r="B9" s="94" t="s">
        <v>204</v>
      </c>
      <c r="C9" s="94" t="s">
        <v>281</v>
      </c>
      <c r="D9" s="92"/>
      <c r="E9" s="92" t="s">
        <v>200</v>
      </c>
      <c r="F9" s="92"/>
      <c r="G9" s="94" t="s">
        <v>7</v>
      </c>
      <c r="H9" s="94">
        <v>3</v>
      </c>
      <c r="J9" s="96"/>
      <c r="K9" s="95"/>
      <c r="L9" s="96"/>
      <c r="M9" s="95"/>
      <c r="N9" s="96"/>
      <c r="O9" s="95"/>
      <c r="P9" s="96"/>
      <c r="Q9" s="95"/>
      <c r="R9" s="96"/>
    </row>
    <row r="10" spans="1:24" s="93" customFormat="1" ht="15" customHeight="1" x14ac:dyDescent="0.25">
      <c r="A10" s="94">
        <v>52</v>
      </c>
      <c r="B10" s="94" t="s">
        <v>129</v>
      </c>
      <c r="C10" s="94" t="s">
        <v>282</v>
      </c>
      <c r="D10" s="92"/>
      <c r="E10" s="92"/>
      <c r="F10" s="92" t="s">
        <v>200</v>
      </c>
      <c r="G10" s="94" t="s">
        <v>817</v>
      </c>
      <c r="H10" s="94">
        <v>11</v>
      </c>
      <c r="I10" s="114"/>
      <c r="J10" s="118"/>
      <c r="K10" s="116"/>
      <c r="L10" s="115"/>
      <c r="M10" s="116"/>
      <c r="N10" s="96"/>
      <c r="O10" s="95"/>
      <c r="P10" s="96"/>
      <c r="Q10" s="95"/>
      <c r="R10" s="96"/>
    </row>
    <row r="11" spans="1:24" s="93" customFormat="1" ht="15" customHeight="1" x14ac:dyDescent="0.25">
      <c r="A11" s="94">
        <v>52</v>
      </c>
      <c r="B11" s="94" t="s">
        <v>129</v>
      </c>
      <c r="C11" s="94" t="s">
        <v>283</v>
      </c>
      <c r="D11" s="92"/>
      <c r="E11" s="92" t="s">
        <v>200</v>
      </c>
      <c r="F11" s="92"/>
      <c r="G11" s="94" t="s">
        <v>7</v>
      </c>
      <c r="H11" s="94">
        <v>1</v>
      </c>
      <c r="I11" s="94"/>
      <c r="J11" s="117"/>
      <c r="K11" s="114"/>
      <c r="L11" s="115"/>
      <c r="M11" s="95"/>
      <c r="N11" s="96"/>
      <c r="O11" s="95"/>
      <c r="P11" s="96"/>
      <c r="Q11" s="95"/>
      <c r="R11" s="96"/>
    </row>
    <row r="12" spans="1:24" s="93" customFormat="1" ht="15" customHeight="1" x14ac:dyDescent="0.25">
      <c r="A12" s="94">
        <v>52</v>
      </c>
      <c r="B12" s="94" t="s">
        <v>130</v>
      </c>
      <c r="C12" s="94" t="s">
        <v>284</v>
      </c>
      <c r="D12" s="92"/>
      <c r="E12" s="92"/>
      <c r="F12" s="92" t="s">
        <v>200</v>
      </c>
      <c r="G12" s="93" t="s">
        <v>817</v>
      </c>
      <c r="H12" s="93">
        <v>6</v>
      </c>
      <c r="J12" s="119"/>
      <c r="O12" s="95"/>
      <c r="P12" s="96"/>
      <c r="Q12" s="95"/>
      <c r="R12" s="96"/>
    </row>
    <row r="13" spans="1:24" s="93" customFormat="1" ht="15" customHeight="1" x14ac:dyDescent="0.25">
      <c r="A13" s="94">
        <v>52</v>
      </c>
      <c r="B13" s="94" t="s">
        <v>130</v>
      </c>
      <c r="C13" s="94" t="s">
        <v>285</v>
      </c>
      <c r="D13" s="92"/>
      <c r="E13" s="92" t="s">
        <v>200</v>
      </c>
      <c r="F13" s="92"/>
      <c r="G13" s="93" t="s">
        <v>7</v>
      </c>
      <c r="H13" s="93">
        <v>7</v>
      </c>
      <c r="J13" s="119"/>
      <c r="O13" s="95"/>
      <c r="P13" s="96"/>
      <c r="Q13" s="95"/>
      <c r="R13" s="96"/>
    </row>
    <row r="14" spans="1:24" s="93" customFormat="1" ht="15" customHeight="1" x14ac:dyDescent="0.25">
      <c r="A14" s="94">
        <v>52</v>
      </c>
      <c r="B14" s="94" t="s">
        <v>130</v>
      </c>
      <c r="C14" s="94" t="s">
        <v>286</v>
      </c>
      <c r="D14" s="92" t="s">
        <v>200</v>
      </c>
      <c r="E14" s="92"/>
      <c r="F14" s="92"/>
      <c r="G14" s="94" t="s">
        <v>251</v>
      </c>
      <c r="H14" s="94">
        <v>1</v>
      </c>
      <c r="I14" s="93" t="s">
        <v>249</v>
      </c>
      <c r="J14" s="96">
        <v>1</v>
      </c>
      <c r="K14" s="95"/>
      <c r="L14" s="96"/>
      <c r="M14" s="95"/>
      <c r="N14" s="96"/>
      <c r="O14" s="95"/>
      <c r="P14" s="96"/>
      <c r="Q14" s="95"/>
      <c r="R14" s="96"/>
    </row>
    <row r="15" spans="1:24" s="93" customFormat="1" ht="15" customHeight="1" x14ac:dyDescent="0.25">
      <c r="A15" s="94">
        <v>52</v>
      </c>
      <c r="B15" s="94" t="s">
        <v>130</v>
      </c>
      <c r="C15" s="94" t="s">
        <v>287</v>
      </c>
      <c r="D15" s="92"/>
      <c r="E15" s="92"/>
      <c r="F15" s="92" t="s">
        <v>200</v>
      </c>
      <c r="G15" s="94" t="s">
        <v>250</v>
      </c>
      <c r="H15" s="94">
        <v>4</v>
      </c>
      <c r="J15" s="96"/>
      <c r="K15" s="95"/>
      <c r="L15" s="96"/>
      <c r="M15" s="95"/>
      <c r="N15" s="96"/>
      <c r="O15" s="95"/>
      <c r="P15" s="96"/>
      <c r="Q15" s="95"/>
      <c r="R15" s="96"/>
    </row>
    <row r="16" spans="1:24" s="93" customFormat="1" ht="15" customHeight="1" x14ac:dyDescent="0.25">
      <c r="A16" s="94">
        <v>52</v>
      </c>
      <c r="B16" s="94" t="s">
        <v>130</v>
      </c>
      <c r="C16" s="94" t="s">
        <v>288</v>
      </c>
      <c r="D16" s="92"/>
      <c r="E16" s="92" t="s">
        <v>200</v>
      </c>
      <c r="F16" s="92"/>
      <c r="G16" s="93" t="s">
        <v>7</v>
      </c>
      <c r="H16" s="94">
        <v>4</v>
      </c>
      <c r="J16" s="96"/>
      <c r="K16" s="95"/>
      <c r="L16" s="96"/>
      <c r="M16" s="95"/>
      <c r="N16" s="96"/>
      <c r="O16" s="95"/>
      <c r="P16" s="96"/>
      <c r="Q16" s="95"/>
      <c r="R16" s="96"/>
    </row>
    <row r="17" spans="1:18" s="93" customFormat="1" ht="15" customHeight="1" x14ac:dyDescent="0.25">
      <c r="A17" s="94">
        <v>52</v>
      </c>
      <c r="B17" s="94" t="s">
        <v>130</v>
      </c>
      <c r="C17" s="94" t="s">
        <v>289</v>
      </c>
      <c r="D17" s="92"/>
      <c r="E17" s="92" t="s">
        <v>200</v>
      </c>
      <c r="F17" s="92"/>
      <c r="G17" s="93" t="s">
        <v>7</v>
      </c>
      <c r="H17" s="94">
        <v>10</v>
      </c>
      <c r="J17" s="96"/>
      <c r="K17" s="95"/>
      <c r="L17" s="96"/>
      <c r="M17" s="95"/>
      <c r="N17" s="96"/>
      <c r="O17" s="95"/>
      <c r="P17" s="96"/>
      <c r="Q17" s="95"/>
      <c r="R17" s="96"/>
    </row>
    <row r="18" spans="1:18" s="93" customFormat="1" ht="15" customHeight="1" x14ac:dyDescent="0.25">
      <c r="A18" s="94">
        <v>52</v>
      </c>
      <c r="B18" s="94" t="s">
        <v>205</v>
      </c>
      <c r="C18" s="94" t="s">
        <v>290</v>
      </c>
      <c r="D18" s="92"/>
      <c r="E18" s="92"/>
      <c r="F18" s="92" t="s">
        <v>200</v>
      </c>
      <c r="G18" s="94" t="s">
        <v>817</v>
      </c>
      <c r="H18" s="94">
        <v>5</v>
      </c>
      <c r="J18" s="96"/>
      <c r="K18" s="95"/>
      <c r="L18" s="96"/>
      <c r="M18" s="95"/>
      <c r="N18" s="96"/>
      <c r="O18" s="95"/>
      <c r="P18" s="96"/>
      <c r="Q18" s="95"/>
      <c r="R18" s="96"/>
    </row>
    <row r="19" spans="1:18" s="93" customFormat="1" ht="15" customHeight="1" x14ac:dyDescent="0.25">
      <c r="A19" s="94">
        <v>52</v>
      </c>
      <c r="B19" s="94" t="s">
        <v>205</v>
      </c>
      <c r="C19" s="94" t="s">
        <v>291</v>
      </c>
      <c r="D19" s="92"/>
      <c r="E19" s="92"/>
      <c r="F19" s="92" t="s">
        <v>200</v>
      </c>
      <c r="G19" s="94" t="s">
        <v>820</v>
      </c>
      <c r="H19" s="94">
        <v>1</v>
      </c>
      <c r="J19" s="96"/>
      <c r="K19" s="95"/>
      <c r="L19" s="96"/>
      <c r="M19" s="95"/>
      <c r="N19" s="96"/>
      <c r="O19" s="95"/>
      <c r="P19" s="96"/>
      <c r="Q19" s="95"/>
      <c r="R19" s="96"/>
    </row>
    <row r="20" spans="1:18" s="93" customFormat="1" ht="15" customHeight="1" x14ac:dyDescent="0.25">
      <c r="A20" s="94">
        <v>52</v>
      </c>
      <c r="B20" s="94" t="s">
        <v>205</v>
      </c>
      <c r="C20" s="94" t="s">
        <v>292</v>
      </c>
      <c r="D20" s="92" t="s">
        <v>200</v>
      </c>
      <c r="E20" s="92"/>
      <c r="F20" s="92"/>
      <c r="G20" s="94" t="s">
        <v>252</v>
      </c>
      <c r="H20" s="94">
        <v>1</v>
      </c>
      <c r="J20" s="96"/>
      <c r="K20" s="95"/>
      <c r="L20" s="96"/>
      <c r="M20" s="95"/>
      <c r="N20" s="96"/>
      <c r="O20" s="95"/>
      <c r="P20" s="96"/>
      <c r="Q20" s="95"/>
      <c r="R20" s="96"/>
    </row>
    <row r="21" spans="1:18" s="93" customFormat="1" ht="15" customHeight="1" x14ac:dyDescent="0.25">
      <c r="A21" s="94">
        <v>52</v>
      </c>
      <c r="B21" s="94" t="s">
        <v>205</v>
      </c>
      <c r="C21" s="94" t="s">
        <v>293</v>
      </c>
      <c r="D21" s="92"/>
      <c r="E21" s="92" t="s">
        <v>200</v>
      </c>
      <c r="F21" s="92"/>
      <c r="G21" s="93" t="s">
        <v>7</v>
      </c>
      <c r="H21" s="94">
        <v>6</v>
      </c>
      <c r="J21" s="96"/>
      <c r="K21" s="95"/>
      <c r="L21" s="96"/>
      <c r="M21" s="95"/>
      <c r="N21" s="96"/>
      <c r="O21" s="95"/>
      <c r="P21" s="96"/>
      <c r="Q21" s="95"/>
      <c r="R21" s="96"/>
    </row>
    <row r="22" spans="1:18" s="93" customFormat="1" ht="15" customHeight="1" x14ac:dyDescent="0.25">
      <c r="A22" s="120">
        <v>1</v>
      </c>
      <c r="B22" s="94" t="s">
        <v>253</v>
      </c>
      <c r="C22" s="94" t="s">
        <v>294</v>
      </c>
      <c r="D22" s="92"/>
      <c r="E22" s="92" t="s">
        <v>200</v>
      </c>
      <c r="F22" s="92"/>
      <c r="G22" s="93" t="s">
        <v>7</v>
      </c>
      <c r="H22" s="94">
        <v>1</v>
      </c>
      <c r="J22" s="119"/>
      <c r="L22" s="96"/>
      <c r="M22" s="95"/>
      <c r="N22" s="96"/>
      <c r="O22" s="95"/>
      <c r="P22" s="96"/>
      <c r="Q22" s="95"/>
      <c r="R22" s="96"/>
    </row>
    <row r="23" spans="1:18" s="93" customFormat="1" ht="15" customHeight="1" x14ac:dyDescent="0.25">
      <c r="A23" s="120">
        <v>1</v>
      </c>
      <c r="B23" s="94" t="s">
        <v>206</v>
      </c>
      <c r="C23" s="94" t="s">
        <v>295</v>
      </c>
      <c r="D23" s="92"/>
      <c r="E23" s="92" t="s">
        <v>200</v>
      </c>
      <c r="F23" s="92"/>
      <c r="G23" s="93" t="s">
        <v>7</v>
      </c>
      <c r="H23" s="94">
        <v>6</v>
      </c>
      <c r="J23" s="96"/>
      <c r="K23" s="95"/>
      <c r="L23" s="96"/>
      <c r="M23" s="95"/>
      <c r="N23" s="96"/>
      <c r="O23" s="95"/>
      <c r="P23" s="96"/>
      <c r="Q23" s="95"/>
      <c r="R23" s="96"/>
    </row>
    <row r="24" spans="1:18" s="93" customFormat="1" ht="15" customHeight="1" x14ac:dyDescent="0.25">
      <c r="A24" s="120">
        <v>1</v>
      </c>
      <c r="B24" s="94" t="s">
        <v>131</v>
      </c>
      <c r="C24" s="94" t="s">
        <v>296</v>
      </c>
      <c r="D24" s="92"/>
      <c r="E24" s="92"/>
      <c r="F24" s="92" t="s">
        <v>200</v>
      </c>
      <c r="G24" s="94" t="s">
        <v>201</v>
      </c>
      <c r="H24" s="94">
        <v>12</v>
      </c>
      <c r="J24" s="96"/>
      <c r="K24" s="95"/>
      <c r="L24" s="96"/>
      <c r="M24" s="95"/>
      <c r="N24" s="96"/>
      <c r="O24" s="95"/>
      <c r="P24" s="96"/>
      <c r="Q24" s="95"/>
      <c r="R24" s="96"/>
    </row>
    <row r="25" spans="1:18" s="93" customFormat="1" ht="15" customHeight="1" x14ac:dyDescent="0.25">
      <c r="A25" s="120">
        <v>1</v>
      </c>
      <c r="B25" s="94" t="s">
        <v>880</v>
      </c>
      <c r="C25" s="122" t="s">
        <v>851</v>
      </c>
      <c r="D25" s="92"/>
      <c r="E25" s="92"/>
      <c r="F25" s="92" t="s">
        <v>200</v>
      </c>
      <c r="G25" s="94" t="s">
        <v>201</v>
      </c>
      <c r="H25" s="94">
        <v>12</v>
      </c>
      <c r="J25" s="96"/>
      <c r="K25" s="95"/>
      <c r="L25" s="96"/>
      <c r="M25" s="95"/>
      <c r="N25" s="96"/>
      <c r="O25" s="95"/>
      <c r="P25" s="96"/>
      <c r="Q25" s="95"/>
      <c r="R25" s="96"/>
    </row>
    <row r="26" spans="1:18" s="93" customFormat="1" ht="15" customHeight="1" x14ac:dyDescent="0.25">
      <c r="A26" s="120">
        <v>1</v>
      </c>
      <c r="B26" s="94" t="s">
        <v>132</v>
      </c>
      <c r="C26" s="94" t="s">
        <v>297</v>
      </c>
      <c r="D26" s="92" t="s">
        <v>200</v>
      </c>
      <c r="E26" s="92"/>
      <c r="F26" s="92"/>
      <c r="G26" s="94" t="s">
        <v>821</v>
      </c>
      <c r="H26" s="94">
        <v>1</v>
      </c>
      <c r="J26" s="96"/>
      <c r="K26" s="95"/>
      <c r="L26" s="96"/>
      <c r="M26" s="95"/>
      <c r="N26" s="96"/>
      <c r="O26" s="95"/>
      <c r="P26" s="96"/>
      <c r="Q26" s="95"/>
      <c r="R26" s="96"/>
    </row>
    <row r="27" spans="1:18" s="93" customFormat="1" ht="15" customHeight="1" x14ac:dyDescent="0.25">
      <c r="A27" s="120">
        <v>1</v>
      </c>
      <c r="B27" s="94" t="s">
        <v>132</v>
      </c>
      <c r="C27" s="94" t="s">
        <v>298</v>
      </c>
      <c r="D27" s="92"/>
      <c r="E27" s="92" t="s">
        <v>200</v>
      </c>
      <c r="F27" s="92"/>
      <c r="G27" s="93" t="s">
        <v>7</v>
      </c>
      <c r="H27" s="94">
        <v>5</v>
      </c>
      <c r="J27" s="96"/>
      <c r="K27" s="95"/>
      <c r="L27" s="96"/>
      <c r="M27" s="95"/>
      <c r="N27" s="96"/>
      <c r="O27" s="95"/>
      <c r="P27" s="96"/>
      <c r="Q27" s="95"/>
      <c r="R27" s="96"/>
    </row>
    <row r="28" spans="1:18" s="93" customFormat="1" ht="15" customHeight="1" x14ac:dyDescent="0.25">
      <c r="A28" s="120">
        <v>1</v>
      </c>
      <c r="B28" s="94" t="s">
        <v>133</v>
      </c>
      <c r="C28" s="94" t="s">
        <v>299</v>
      </c>
      <c r="D28" s="92"/>
      <c r="E28" s="92" t="s">
        <v>200</v>
      </c>
      <c r="F28" s="92"/>
      <c r="G28" s="93" t="s">
        <v>7</v>
      </c>
      <c r="H28" s="94">
        <v>5</v>
      </c>
      <c r="J28" s="96"/>
      <c r="K28" s="95"/>
      <c r="L28" s="96"/>
      <c r="M28" s="95"/>
      <c r="N28" s="96"/>
      <c r="O28" s="95"/>
      <c r="P28" s="96"/>
      <c r="Q28" s="95"/>
      <c r="R28" s="96"/>
    </row>
    <row r="29" spans="1:18" s="93" customFormat="1" ht="15" customHeight="1" x14ac:dyDescent="0.25">
      <c r="A29" s="120">
        <v>1</v>
      </c>
      <c r="B29" s="94" t="s">
        <v>881</v>
      </c>
      <c r="C29" s="122" t="s">
        <v>852</v>
      </c>
      <c r="D29" s="92"/>
      <c r="E29" s="92" t="s">
        <v>200</v>
      </c>
      <c r="F29" s="92"/>
      <c r="G29" s="93" t="s">
        <v>7</v>
      </c>
      <c r="H29" s="94">
        <v>5</v>
      </c>
      <c r="J29" s="96"/>
      <c r="K29" s="95"/>
      <c r="L29" s="96"/>
      <c r="M29" s="95"/>
      <c r="N29" s="96"/>
      <c r="O29" s="95"/>
      <c r="P29" s="96"/>
      <c r="Q29" s="95"/>
      <c r="R29" s="96"/>
    </row>
    <row r="30" spans="1:18" s="93" customFormat="1" ht="15" customHeight="1" x14ac:dyDescent="0.25">
      <c r="A30" s="120">
        <v>1</v>
      </c>
      <c r="B30" s="94" t="s">
        <v>134</v>
      </c>
      <c r="C30" s="94" t="s">
        <v>300</v>
      </c>
      <c r="D30" s="92"/>
      <c r="E30" s="92"/>
      <c r="F30" s="92" t="s">
        <v>200</v>
      </c>
      <c r="G30" s="94" t="s">
        <v>201</v>
      </c>
      <c r="H30" s="94">
        <v>14</v>
      </c>
      <c r="J30" s="96"/>
      <c r="K30" s="95"/>
      <c r="L30" s="96"/>
      <c r="M30" s="95"/>
      <c r="N30" s="96"/>
      <c r="O30" s="95"/>
      <c r="P30" s="96"/>
      <c r="Q30" s="95"/>
      <c r="R30" s="96"/>
    </row>
    <row r="31" spans="1:18" s="93" customFormat="1" ht="15" customHeight="1" x14ac:dyDescent="0.25">
      <c r="A31" s="120">
        <v>1</v>
      </c>
      <c r="B31" s="94" t="s">
        <v>134</v>
      </c>
      <c r="C31" s="94" t="s">
        <v>301</v>
      </c>
      <c r="D31" s="92"/>
      <c r="E31" s="92"/>
      <c r="F31" s="92" t="s">
        <v>200</v>
      </c>
      <c r="G31" s="94" t="s">
        <v>201</v>
      </c>
      <c r="H31" s="94">
        <v>7</v>
      </c>
      <c r="J31" s="96"/>
      <c r="K31" s="95"/>
      <c r="L31" s="96"/>
      <c r="M31" s="95"/>
      <c r="N31" s="96"/>
      <c r="O31" s="95"/>
      <c r="P31" s="96"/>
      <c r="Q31" s="95"/>
      <c r="R31" s="96"/>
    </row>
    <row r="32" spans="1:18" s="93" customFormat="1" ht="15" customHeight="1" x14ac:dyDescent="0.25">
      <c r="A32" s="120">
        <v>1</v>
      </c>
      <c r="B32" s="94" t="s">
        <v>207</v>
      </c>
      <c r="C32" s="94" t="s">
        <v>302</v>
      </c>
      <c r="D32" s="92"/>
      <c r="E32" s="92" t="s">
        <v>200</v>
      </c>
      <c r="F32" s="92"/>
      <c r="G32" s="93" t="s">
        <v>7</v>
      </c>
      <c r="H32" s="94">
        <v>6</v>
      </c>
      <c r="J32" s="96"/>
      <c r="K32" s="95"/>
      <c r="L32" s="96"/>
      <c r="M32" s="95"/>
      <c r="N32" s="96"/>
      <c r="O32" s="95"/>
      <c r="P32" s="96"/>
      <c r="Q32" s="95"/>
      <c r="R32" s="96"/>
    </row>
    <row r="33" spans="1:18" s="93" customFormat="1" ht="15" customHeight="1" x14ac:dyDescent="0.25">
      <c r="A33" s="120">
        <v>1</v>
      </c>
      <c r="B33" s="94" t="s">
        <v>882</v>
      </c>
      <c r="C33" s="122" t="s">
        <v>853</v>
      </c>
      <c r="D33" s="92"/>
      <c r="E33" s="92" t="s">
        <v>200</v>
      </c>
      <c r="F33" s="92"/>
      <c r="G33" s="93" t="s">
        <v>7</v>
      </c>
      <c r="H33" s="94">
        <v>6</v>
      </c>
      <c r="J33" s="96"/>
      <c r="K33" s="95"/>
      <c r="L33" s="96"/>
      <c r="M33" s="95"/>
      <c r="N33" s="96"/>
      <c r="O33" s="95"/>
      <c r="P33" s="96"/>
      <c r="Q33" s="95"/>
      <c r="R33" s="96"/>
    </row>
    <row r="34" spans="1:18" s="93" customFormat="1" ht="15" customHeight="1" x14ac:dyDescent="0.25">
      <c r="A34" s="120">
        <v>1</v>
      </c>
      <c r="B34" s="94" t="s">
        <v>208</v>
      </c>
      <c r="C34" s="94" t="s">
        <v>303</v>
      </c>
      <c r="D34" s="92"/>
      <c r="E34" s="92" t="s">
        <v>200</v>
      </c>
      <c r="F34" s="92"/>
      <c r="G34" s="93" t="s">
        <v>7</v>
      </c>
      <c r="H34" s="94">
        <v>3</v>
      </c>
      <c r="J34" s="96"/>
      <c r="K34" s="95"/>
      <c r="L34" s="96"/>
      <c r="M34" s="95"/>
      <c r="N34" s="96"/>
      <c r="O34" s="95"/>
      <c r="P34" s="96"/>
      <c r="Q34" s="95"/>
      <c r="R34" s="96"/>
    </row>
    <row r="35" spans="1:18" s="93" customFormat="1" ht="15" customHeight="1" x14ac:dyDescent="0.25">
      <c r="A35" s="94">
        <v>15</v>
      </c>
      <c r="B35" s="94" t="s">
        <v>135</v>
      </c>
      <c r="C35" s="94" t="s">
        <v>304</v>
      </c>
      <c r="D35" s="92"/>
      <c r="E35" s="92"/>
      <c r="F35" s="92" t="s">
        <v>200</v>
      </c>
      <c r="G35" s="94" t="s">
        <v>203</v>
      </c>
      <c r="H35" s="94">
        <v>13</v>
      </c>
      <c r="J35" s="96"/>
      <c r="K35" s="95"/>
      <c r="L35" s="96"/>
      <c r="M35" s="95"/>
      <c r="N35" s="96"/>
      <c r="O35" s="95"/>
      <c r="P35" s="96"/>
      <c r="Q35" s="95"/>
      <c r="R35" s="96"/>
    </row>
    <row r="36" spans="1:18" s="93" customFormat="1" ht="15" customHeight="1" x14ac:dyDescent="0.25">
      <c r="A36" s="94">
        <v>15</v>
      </c>
      <c r="B36" s="94" t="s">
        <v>135</v>
      </c>
      <c r="C36" s="94" t="s">
        <v>305</v>
      </c>
      <c r="D36" s="92"/>
      <c r="E36" s="92"/>
      <c r="F36" s="92" t="s">
        <v>200</v>
      </c>
      <c r="G36" s="94" t="s">
        <v>201</v>
      </c>
      <c r="H36" s="94">
        <v>5</v>
      </c>
      <c r="J36" s="96"/>
      <c r="K36" s="95"/>
      <c r="L36" s="96"/>
      <c r="M36" s="95"/>
      <c r="N36" s="96"/>
      <c r="O36" s="95"/>
      <c r="P36" s="96"/>
      <c r="Q36" s="95"/>
      <c r="R36" s="96"/>
    </row>
    <row r="37" spans="1:18" s="93" customFormat="1" ht="15" customHeight="1" x14ac:dyDescent="0.25">
      <c r="A37" s="94">
        <v>50</v>
      </c>
      <c r="B37" s="94" t="s">
        <v>136</v>
      </c>
      <c r="C37" s="94" t="s">
        <v>306</v>
      </c>
      <c r="D37" s="92"/>
      <c r="E37" s="92"/>
      <c r="F37" s="92" t="s">
        <v>200</v>
      </c>
      <c r="G37" s="94" t="s">
        <v>817</v>
      </c>
      <c r="H37" s="94">
        <v>16</v>
      </c>
      <c r="J37" s="96"/>
      <c r="K37" s="95"/>
      <c r="L37" s="96"/>
      <c r="M37" s="95"/>
      <c r="N37" s="96"/>
      <c r="O37" s="95"/>
      <c r="P37" s="96"/>
      <c r="Q37" s="95"/>
      <c r="R37" s="96"/>
    </row>
    <row r="38" spans="1:18" s="93" customFormat="1" ht="15" customHeight="1" x14ac:dyDescent="0.25">
      <c r="A38" s="94">
        <v>50</v>
      </c>
      <c r="B38" s="94" t="s">
        <v>136</v>
      </c>
      <c r="C38" s="94" t="s">
        <v>307</v>
      </c>
      <c r="D38" s="92"/>
      <c r="E38" s="92" t="s">
        <v>200</v>
      </c>
      <c r="F38" s="92"/>
      <c r="G38" s="93" t="s">
        <v>7</v>
      </c>
      <c r="H38" s="94">
        <v>7</v>
      </c>
      <c r="J38" s="96"/>
      <c r="K38" s="95"/>
      <c r="L38" s="96"/>
      <c r="M38" s="95"/>
      <c r="N38" s="96"/>
      <c r="O38" s="95"/>
      <c r="P38" s="96"/>
      <c r="Q38" s="95"/>
      <c r="R38" s="96"/>
    </row>
    <row r="39" spans="1:18" s="93" customFormat="1" ht="15" customHeight="1" x14ac:dyDescent="0.25">
      <c r="A39" s="94">
        <v>50</v>
      </c>
      <c r="B39" s="94" t="s">
        <v>136</v>
      </c>
      <c r="C39" s="94" t="s">
        <v>308</v>
      </c>
      <c r="D39" s="92"/>
      <c r="E39" s="92" t="s">
        <v>200</v>
      </c>
      <c r="F39" s="92"/>
      <c r="G39" s="93" t="s">
        <v>7</v>
      </c>
      <c r="H39" s="94">
        <v>5</v>
      </c>
      <c r="J39" s="96"/>
      <c r="K39" s="95"/>
      <c r="L39" s="96"/>
      <c r="M39" s="95"/>
      <c r="N39" s="96"/>
      <c r="O39" s="95"/>
      <c r="P39" s="96"/>
      <c r="Q39" s="95"/>
      <c r="R39" s="96"/>
    </row>
    <row r="40" spans="1:18" s="93" customFormat="1" ht="15" customHeight="1" x14ac:dyDescent="0.25">
      <c r="A40" s="94">
        <v>50</v>
      </c>
      <c r="B40" s="94" t="s">
        <v>136</v>
      </c>
      <c r="C40" s="94" t="s">
        <v>309</v>
      </c>
      <c r="D40" s="92"/>
      <c r="E40" s="92"/>
      <c r="F40" s="92" t="s">
        <v>200</v>
      </c>
      <c r="G40" s="94" t="s">
        <v>251</v>
      </c>
      <c r="H40" s="94">
        <v>9</v>
      </c>
      <c r="J40" s="96"/>
      <c r="K40" s="95"/>
      <c r="L40" s="96"/>
      <c r="M40" s="95"/>
      <c r="N40" s="96"/>
      <c r="O40" s="95"/>
      <c r="P40" s="96"/>
      <c r="Q40" s="95"/>
      <c r="R40" s="96"/>
    </row>
    <row r="41" spans="1:18" s="93" customFormat="1" ht="15" customHeight="1" x14ac:dyDescent="0.25">
      <c r="A41" s="94">
        <v>50</v>
      </c>
      <c r="B41" s="94" t="s">
        <v>137</v>
      </c>
      <c r="C41" s="94" t="s">
        <v>310</v>
      </c>
      <c r="D41" s="92"/>
      <c r="E41" s="92" t="s">
        <v>200</v>
      </c>
      <c r="F41" s="92"/>
      <c r="G41" s="93" t="s">
        <v>7</v>
      </c>
      <c r="H41" s="94">
        <v>1</v>
      </c>
      <c r="J41" s="96"/>
      <c r="K41" s="95"/>
      <c r="L41" s="96"/>
      <c r="M41" s="95"/>
      <c r="N41" s="96"/>
      <c r="O41" s="95"/>
      <c r="P41" s="96"/>
      <c r="Q41" s="95"/>
      <c r="R41" s="96"/>
    </row>
    <row r="42" spans="1:18" s="93" customFormat="1" ht="15" customHeight="1" x14ac:dyDescent="0.25">
      <c r="A42" s="94">
        <v>50</v>
      </c>
      <c r="B42" s="94" t="s">
        <v>209</v>
      </c>
      <c r="C42" s="94" t="s">
        <v>311</v>
      </c>
      <c r="D42" s="92"/>
      <c r="E42" s="92"/>
      <c r="F42" s="92" t="s">
        <v>200</v>
      </c>
      <c r="G42" s="94" t="s">
        <v>817</v>
      </c>
      <c r="H42" s="94">
        <v>13</v>
      </c>
      <c r="J42" s="96"/>
      <c r="K42" s="95"/>
      <c r="L42" s="96"/>
      <c r="M42" s="95"/>
      <c r="N42" s="96"/>
      <c r="O42" s="95"/>
      <c r="P42" s="96"/>
      <c r="Q42" s="95"/>
      <c r="R42" s="96"/>
    </row>
    <row r="43" spans="1:18" s="93" customFormat="1" ht="15" customHeight="1" x14ac:dyDescent="0.25">
      <c r="A43" s="94">
        <v>50</v>
      </c>
      <c r="B43" s="94" t="s">
        <v>209</v>
      </c>
      <c r="C43" s="94" t="s">
        <v>312</v>
      </c>
      <c r="D43" s="92"/>
      <c r="E43" s="92"/>
      <c r="F43" s="92" t="s">
        <v>200</v>
      </c>
      <c r="G43" s="94" t="s">
        <v>254</v>
      </c>
      <c r="H43" s="94">
        <v>1</v>
      </c>
      <c r="J43" s="96"/>
      <c r="K43" s="95"/>
      <c r="L43" s="96"/>
      <c r="M43" s="95"/>
      <c r="N43" s="96"/>
      <c r="O43" s="95"/>
      <c r="P43" s="96"/>
      <c r="Q43" s="95"/>
      <c r="R43" s="96"/>
    </row>
    <row r="44" spans="1:18" s="93" customFormat="1" ht="15" customHeight="1" x14ac:dyDescent="0.25">
      <c r="A44" s="94">
        <v>50</v>
      </c>
      <c r="B44" s="94" t="s">
        <v>138</v>
      </c>
      <c r="C44" s="94" t="s">
        <v>313</v>
      </c>
      <c r="D44" s="92"/>
      <c r="E44" s="92"/>
      <c r="F44" s="92" t="s">
        <v>200</v>
      </c>
      <c r="G44" s="94" t="s">
        <v>819</v>
      </c>
      <c r="H44" s="94">
        <v>1</v>
      </c>
      <c r="J44" s="96"/>
      <c r="K44" s="95"/>
      <c r="L44" s="96"/>
      <c r="M44" s="95"/>
      <c r="N44" s="96"/>
      <c r="O44" s="95"/>
      <c r="P44" s="96"/>
      <c r="Q44" s="95"/>
      <c r="R44" s="96"/>
    </row>
    <row r="45" spans="1:18" s="93" customFormat="1" ht="15" customHeight="1" x14ac:dyDescent="0.25">
      <c r="A45" s="94">
        <v>50</v>
      </c>
      <c r="B45" s="94" t="s">
        <v>255</v>
      </c>
      <c r="C45" s="94" t="s">
        <v>314</v>
      </c>
      <c r="D45" s="92"/>
      <c r="E45" s="92"/>
      <c r="F45" s="92" t="s">
        <v>200</v>
      </c>
      <c r="G45" s="94" t="s">
        <v>254</v>
      </c>
      <c r="H45" s="94">
        <v>1</v>
      </c>
      <c r="J45" s="96"/>
      <c r="K45" s="95"/>
      <c r="L45" s="96"/>
      <c r="M45" s="95"/>
      <c r="N45" s="96"/>
      <c r="O45" s="95"/>
      <c r="P45" s="96"/>
      <c r="Q45" s="95"/>
      <c r="R45" s="96"/>
    </row>
    <row r="46" spans="1:18" s="93" customFormat="1" ht="15" customHeight="1" x14ac:dyDescent="0.25">
      <c r="A46" s="94">
        <v>47</v>
      </c>
      <c r="B46" s="94" t="s">
        <v>315</v>
      </c>
      <c r="C46" s="94" t="s">
        <v>316</v>
      </c>
      <c r="D46" s="92"/>
      <c r="E46" s="92"/>
      <c r="F46" s="92" t="s">
        <v>200</v>
      </c>
      <c r="G46" s="94" t="s">
        <v>202</v>
      </c>
      <c r="H46" s="94">
        <v>1</v>
      </c>
      <c r="J46" s="96"/>
      <c r="K46" s="95"/>
      <c r="L46" s="96"/>
      <c r="M46" s="95"/>
      <c r="N46" s="96"/>
      <c r="O46" s="95"/>
      <c r="P46" s="96"/>
      <c r="Q46" s="95"/>
      <c r="R46" s="96"/>
    </row>
    <row r="47" spans="1:18" s="93" customFormat="1" ht="15" customHeight="1" x14ac:dyDescent="0.25">
      <c r="A47" s="94">
        <v>24</v>
      </c>
      <c r="B47" s="94" t="s">
        <v>139</v>
      </c>
      <c r="C47" s="94" t="s">
        <v>317</v>
      </c>
      <c r="D47" s="92" t="s">
        <v>200</v>
      </c>
      <c r="E47" s="92"/>
      <c r="F47" s="92"/>
      <c r="G47" s="94" t="s">
        <v>202</v>
      </c>
      <c r="H47" s="94">
        <v>2</v>
      </c>
      <c r="I47" s="93" t="s">
        <v>256</v>
      </c>
      <c r="J47" s="96">
        <v>1</v>
      </c>
      <c r="K47" s="95"/>
      <c r="L47" s="96"/>
      <c r="M47" s="95"/>
      <c r="N47" s="96"/>
      <c r="O47" s="95"/>
      <c r="P47" s="96"/>
      <c r="Q47" s="95"/>
      <c r="R47" s="96"/>
    </row>
    <row r="48" spans="1:18" s="93" customFormat="1" ht="15" customHeight="1" x14ac:dyDescent="0.25">
      <c r="A48" s="94">
        <v>24</v>
      </c>
      <c r="B48" s="94" t="s">
        <v>139</v>
      </c>
      <c r="C48" s="94" t="s">
        <v>318</v>
      </c>
      <c r="D48" s="92"/>
      <c r="E48" s="92"/>
      <c r="F48" s="92" t="s">
        <v>200</v>
      </c>
      <c r="G48" s="94" t="s">
        <v>819</v>
      </c>
      <c r="H48" s="94">
        <v>2</v>
      </c>
      <c r="J48" s="96"/>
      <c r="K48" s="95"/>
      <c r="L48" s="96"/>
      <c r="M48" s="95"/>
      <c r="N48" s="96"/>
      <c r="O48" s="95"/>
      <c r="P48" s="96"/>
      <c r="Q48" s="95"/>
      <c r="R48" s="96"/>
    </row>
    <row r="49" spans="1:18" s="93" customFormat="1" ht="15" customHeight="1" x14ac:dyDescent="0.25">
      <c r="A49" s="94">
        <v>24</v>
      </c>
      <c r="B49" s="94" t="s">
        <v>139</v>
      </c>
      <c r="C49" s="94" t="s">
        <v>319</v>
      </c>
      <c r="D49" s="92"/>
      <c r="E49" s="92" t="s">
        <v>200</v>
      </c>
      <c r="F49" s="92"/>
      <c r="G49" s="93" t="s">
        <v>7</v>
      </c>
      <c r="H49" s="94">
        <v>16</v>
      </c>
      <c r="J49" s="96"/>
      <c r="K49" s="95"/>
      <c r="L49" s="96"/>
      <c r="M49" s="95"/>
      <c r="N49" s="96"/>
      <c r="O49" s="95"/>
      <c r="P49" s="96"/>
      <c r="Q49" s="95"/>
      <c r="R49" s="96"/>
    </row>
    <row r="50" spans="1:18" s="93" customFormat="1" ht="15" customHeight="1" x14ac:dyDescent="0.25">
      <c r="A50" s="94">
        <v>24</v>
      </c>
      <c r="B50" s="94" t="s">
        <v>139</v>
      </c>
      <c r="C50" s="94" t="s">
        <v>320</v>
      </c>
      <c r="D50" s="92"/>
      <c r="E50" s="92"/>
      <c r="F50" s="92" t="s">
        <v>200</v>
      </c>
      <c r="G50" s="94" t="s">
        <v>819</v>
      </c>
      <c r="H50" s="94">
        <v>1</v>
      </c>
      <c r="J50" s="96"/>
      <c r="K50" s="95"/>
      <c r="L50" s="96"/>
      <c r="M50" s="95"/>
      <c r="N50" s="96"/>
      <c r="O50" s="95"/>
      <c r="P50" s="96"/>
      <c r="Q50" s="95"/>
      <c r="R50" s="96"/>
    </row>
    <row r="51" spans="1:18" s="93" customFormat="1" ht="15" customHeight="1" x14ac:dyDescent="0.25">
      <c r="A51" s="94">
        <v>24</v>
      </c>
      <c r="B51" s="94" t="s">
        <v>139</v>
      </c>
      <c r="C51" s="94" t="s">
        <v>321</v>
      </c>
      <c r="D51" s="92"/>
      <c r="E51" s="92"/>
      <c r="F51" s="92" t="s">
        <v>200</v>
      </c>
      <c r="G51" s="94" t="s">
        <v>202</v>
      </c>
      <c r="H51" s="94">
        <v>8</v>
      </c>
      <c r="J51" s="96"/>
      <c r="K51" s="95"/>
      <c r="L51" s="96"/>
      <c r="M51" s="95"/>
      <c r="N51" s="96"/>
      <c r="O51" s="95"/>
      <c r="P51" s="96"/>
      <c r="Q51" s="95"/>
      <c r="R51" s="96"/>
    </row>
    <row r="52" spans="1:18" s="93" customFormat="1" ht="15" customHeight="1" x14ac:dyDescent="0.25">
      <c r="A52" s="94">
        <v>24</v>
      </c>
      <c r="B52" s="94" t="s">
        <v>139</v>
      </c>
      <c r="C52" s="94" t="s">
        <v>322</v>
      </c>
      <c r="D52" s="92" t="s">
        <v>200</v>
      </c>
      <c r="E52" s="92"/>
      <c r="F52" s="92"/>
      <c r="G52" s="94" t="s">
        <v>202</v>
      </c>
      <c r="H52" s="94">
        <v>17</v>
      </c>
      <c r="I52" s="93" t="s">
        <v>254</v>
      </c>
      <c r="J52" s="96">
        <v>1</v>
      </c>
      <c r="K52" s="95"/>
      <c r="L52" s="96"/>
      <c r="M52" s="95"/>
      <c r="N52" s="96"/>
      <c r="O52" s="95"/>
      <c r="P52" s="96"/>
      <c r="Q52" s="95"/>
      <c r="R52" s="96"/>
    </row>
    <row r="53" spans="1:18" s="93" customFormat="1" ht="15" customHeight="1" x14ac:dyDescent="0.25">
      <c r="A53" s="94">
        <v>24</v>
      </c>
      <c r="B53" s="94" t="s">
        <v>139</v>
      </c>
      <c r="C53" s="94" t="s">
        <v>323</v>
      </c>
      <c r="D53" s="92"/>
      <c r="E53" s="92"/>
      <c r="F53" s="92" t="s">
        <v>200</v>
      </c>
      <c r="G53" s="94" t="s">
        <v>202</v>
      </c>
      <c r="H53" s="94">
        <v>6</v>
      </c>
      <c r="J53" s="96"/>
      <c r="K53" s="95"/>
      <c r="L53" s="96"/>
      <c r="M53" s="95"/>
      <c r="N53" s="96"/>
      <c r="O53" s="95"/>
      <c r="P53" s="96"/>
      <c r="Q53" s="95"/>
      <c r="R53" s="96"/>
    </row>
    <row r="54" spans="1:18" s="93" customFormat="1" ht="15" customHeight="1" x14ac:dyDescent="0.25">
      <c r="A54" s="94">
        <v>24</v>
      </c>
      <c r="B54" s="94" t="s">
        <v>139</v>
      </c>
      <c r="C54" s="94" t="s">
        <v>324</v>
      </c>
      <c r="D54" s="92"/>
      <c r="E54" s="92"/>
      <c r="F54" s="92" t="s">
        <v>200</v>
      </c>
      <c r="G54" s="94" t="s">
        <v>822</v>
      </c>
      <c r="H54" s="94">
        <v>10</v>
      </c>
      <c r="J54" s="96"/>
      <c r="K54" s="95"/>
      <c r="L54" s="96"/>
      <c r="M54" s="95"/>
      <c r="N54" s="96"/>
      <c r="O54" s="95"/>
      <c r="P54" s="96"/>
      <c r="Q54" s="95"/>
      <c r="R54" s="96"/>
    </row>
    <row r="55" spans="1:18" s="93" customFormat="1" ht="15" customHeight="1" x14ac:dyDescent="0.25">
      <c r="A55" s="94">
        <v>24</v>
      </c>
      <c r="B55" s="94" t="s">
        <v>139</v>
      </c>
      <c r="C55" s="94" t="s">
        <v>325</v>
      </c>
      <c r="D55" s="92"/>
      <c r="E55" s="92"/>
      <c r="F55" s="92" t="s">
        <v>200</v>
      </c>
      <c r="G55" s="94" t="s">
        <v>201</v>
      </c>
      <c r="H55" s="94">
        <v>10</v>
      </c>
      <c r="J55" s="96"/>
      <c r="K55" s="95"/>
      <c r="L55" s="96"/>
      <c r="M55" s="95"/>
      <c r="N55" s="96"/>
      <c r="O55" s="95"/>
      <c r="P55" s="96"/>
      <c r="Q55" s="95"/>
      <c r="R55" s="96"/>
    </row>
    <row r="56" spans="1:18" s="93" customFormat="1" ht="15" customHeight="1" x14ac:dyDescent="0.25">
      <c r="A56" s="94">
        <v>24</v>
      </c>
      <c r="B56" s="94" t="s">
        <v>879</v>
      </c>
      <c r="C56" s="94" t="s">
        <v>854</v>
      </c>
      <c r="D56" s="92"/>
      <c r="E56" s="92" t="s">
        <v>200</v>
      </c>
      <c r="F56" s="92"/>
      <c r="G56" s="94" t="s">
        <v>7</v>
      </c>
      <c r="H56" s="94">
        <v>9</v>
      </c>
      <c r="J56" s="96"/>
      <c r="K56" s="95"/>
      <c r="L56" s="96"/>
      <c r="M56" s="95"/>
      <c r="N56" s="96"/>
      <c r="O56" s="95"/>
      <c r="P56" s="96"/>
      <c r="Q56" s="95"/>
      <c r="R56" s="96"/>
    </row>
    <row r="57" spans="1:18" s="93" customFormat="1" ht="15" customHeight="1" x14ac:dyDescent="0.25">
      <c r="A57" s="94">
        <v>24</v>
      </c>
      <c r="B57" s="94" t="s">
        <v>879</v>
      </c>
      <c r="C57" s="94" t="s">
        <v>855</v>
      </c>
      <c r="D57" s="92"/>
      <c r="E57" s="92"/>
      <c r="F57" s="92" t="s">
        <v>200</v>
      </c>
      <c r="G57" s="94" t="s">
        <v>202</v>
      </c>
      <c r="H57" s="94">
        <v>1</v>
      </c>
      <c r="J57" s="96"/>
      <c r="K57" s="95"/>
      <c r="L57" s="96"/>
      <c r="M57" s="95"/>
      <c r="N57" s="96"/>
      <c r="O57" s="95"/>
      <c r="P57" s="96"/>
      <c r="Q57" s="95"/>
      <c r="R57" s="96"/>
    </row>
    <row r="58" spans="1:18" s="93" customFormat="1" ht="15" customHeight="1" x14ac:dyDescent="0.25">
      <c r="A58" s="94">
        <v>24</v>
      </c>
      <c r="B58" s="94" t="s">
        <v>879</v>
      </c>
      <c r="C58" s="94" t="s">
        <v>856</v>
      </c>
      <c r="D58" s="92"/>
      <c r="E58" s="92"/>
      <c r="F58" s="92" t="s">
        <v>200</v>
      </c>
      <c r="G58" s="94" t="s">
        <v>202</v>
      </c>
      <c r="H58" s="94">
        <v>7</v>
      </c>
      <c r="J58" s="96"/>
      <c r="K58" s="95"/>
      <c r="L58" s="96"/>
      <c r="M58" s="95"/>
      <c r="N58" s="96"/>
      <c r="O58" s="95"/>
      <c r="P58" s="96"/>
      <c r="Q58" s="95"/>
      <c r="R58" s="96"/>
    </row>
    <row r="59" spans="1:18" s="93" customFormat="1" ht="15" customHeight="1" x14ac:dyDescent="0.25">
      <c r="A59" s="94">
        <v>24</v>
      </c>
      <c r="B59" s="94" t="s">
        <v>879</v>
      </c>
      <c r="C59" s="94" t="s">
        <v>857</v>
      </c>
      <c r="D59" s="92"/>
      <c r="E59" s="92"/>
      <c r="F59" s="92" t="s">
        <v>200</v>
      </c>
      <c r="G59" s="94" t="s">
        <v>254</v>
      </c>
      <c r="H59" s="94">
        <v>9</v>
      </c>
      <c r="J59" s="96"/>
      <c r="K59" s="95"/>
      <c r="L59" s="96"/>
      <c r="M59" s="95"/>
      <c r="N59" s="96"/>
      <c r="O59" s="95"/>
      <c r="P59" s="96"/>
      <c r="Q59" s="95"/>
      <c r="R59" s="96"/>
    </row>
    <row r="60" spans="1:18" s="93" customFormat="1" ht="15" customHeight="1" x14ac:dyDescent="0.25">
      <c r="A60" s="94">
        <v>24</v>
      </c>
      <c r="B60" s="94" t="s">
        <v>879</v>
      </c>
      <c r="C60" s="94" t="s">
        <v>858</v>
      </c>
      <c r="D60" s="92"/>
      <c r="E60" s="92"/>
      <c r="F60" s="92" t="s">
        <v>200</v>
      </c>
      <c r="G60" s="94" t="s">
        <v>202</v>
      </c>
      <c r="H60" s="94">
        <v>10</v>
      </c>
      <c r="J60" s="96"/>
      <c r="K60" s="95"/>
      <c r="L60" s="96"/>
      <c r="M60" s="95"/>
      <c r="N60" s="96"/>
      <c r="O60" s="95"/>
      <c r="P60" s="96"/>
      <c r="Q60" s="95"/>
      <c r="R60" s="96"/>
    </row>
    <row r="61" spans="1:18" s="93" customFormat="1" ht="15" customHeight="1" x14ac:dyDescent="0.25">
      <c r="A61" s="94">
        <v>24</v>
      </c>
      <c r="B61" s="94" t="s">
        <v>879</v>
      </c>
      <c r="C61" s="94" t="s">
        <v>859</v>
      </c>
      <c r="D61" s="92"/>
      <c r="E61" s="92"/>
      <c r="F61" s="92" t="s">
        <v>200</v>
      </c>
      <c r="G61" s="94" t="s">
        <v>202</v>
      </c>
      <c r="H61" s="94">
        <v>6</v>
      </c>
      <c r="J61" s="96"/>
      <c r="K61" s="95"/>
      <c r="L61" s="96"/>
      <c r="M61" s="95"/>
      <c r="N61" s="96"/>
      <c r="O61" s="95"/>
      <c r="P61" s="96"/>
      <c r="Q61" s="95"/>
      <c r="R61" s="96"/>
    </row>
    <row r="62" spans="1:18" s="93" customFormat="1" ht="15" customHeight="1" x14ac:dyDescent="0.25">
      <c r="A62" s="94">
        <v>24</v>
      </c>
      <c r="B62" s="94" t="s">
        <v>879</v>
      </c>
      <c r="C62" s="94" t="s">
        <v>860</v>
      </c>
      <c r="D62" s="92"/>
      <c r="E62" s="92"/>
      <c r="F62" s="92" t="s">
        <v>200</v>
      </c>
      <c r="G62" s="94" t="s">
        <v>201</v>
      </c>
      <c r="H62" s="94">
        <v>16</v>
      </c>
      <c r="J62" s="96"/>
      <c r="K62" s="95"/>
      <c r="L62" s="96"/>
      <c r="M62" s="95"/>
      <c r="N62" s="96"/>
      <c r="O62" s="95"/>
      <c r="P62" s="96"/>
      <c r="Q62" s="95"/>
      <c r="R62" s="96"/>
    </row>
    <row r="63" spans="1:18" s="93" customFormat="1" ht="15" customHeight="1" x14ac:dyDescent="0.25">
      <c r="A63" s="94">
        <v>24</v>
      </c>
      <c r="B63" s="94" t="s">
        <v>140</v>
      </c>
      <c r="C63" s="94" t="s">
        <v>326</v>
      </c>
      <c r="D63" s="92"/>
      <c r="E63" s="92" t="s">
        <v>200</v>
      </c>
      <c r="F63" s="92"/>
      <c r="G63" s="93" t="s">
        <v>7</v>
      </c>
      <c r="H63" s="94">
        <v>2</v>
      </c>
      <c r="J63" s="96"/>
      <c r="K63" s="95"/>
      <c r="L63" s="96"/>
      <c r="M63" s="95"/>
      <c r="N63" s="96"/>
      <c r="O63" s="95"/>
      <c r="P63" s="96"/>
      <c r="Q63" s="95"/>
      <c r="R63" s="96"/>
    </row>
    <row r="64" spans="1:18" s="93" customFormat="1" ht="15" customHeight="1" x14ac:dyDescent="0.25">
      <c r="A64" s="94">
        <v>24</v>
      </c>
      <c r="B64" s="94" t="s">
        <v>141</v>
      </c>
      <c r="C64" s="94" t="s">
        <v>327</v>
      </c>
      <c r="D64" s="92"/>
      <c r="E64" s="92" t="s">
        <v>200</v>
      </c>
      <c r="F64" s="92"/>
      <c r="G64" s="93" t="s">
        <v>7</v>
      </c>
      <c r="H64" s="94">
        <v>10</v>
      </c>
      <c r="J64" s="96"/>
      <c r="K64" s="95"/>
      <c r="L64" s="96"/>
      <c r="M64" s="95"/>
      <c r="N64" s="96"/>
      <c r="O64" s="95"/>
      <c r="P64" s="96"/>
      <c r="Q64" s="95"/>
      <c r="R64" s="96"/>
    </row>
    <row r="65" spans="1:18" s="93" customFormat="1" ht="15" customHeight="1" x14ac:dyDescent="0.25">
      <c r="A65" s="94">
        <v>24</v>
      </c>
      <c r="B65" s="94" t="s">
        <v>210</v>
      </c>
      <c r="C65" s="94" t="s">
        <v>328</v>
      </c>
      <c r="D65" s="92"/>
      <c r="E65" s="92"/>
      <c r="F65" s="92" t="s">
        <v>200</v>
      </c>
      <c r="G65" s="94" t="s">
        <v>827</v>
      </c>
      <c r="H65" s="94">
        <v>1</v>
      </c>
      <c r="J65" s="96"/>
      <c r="K65" s="95"/>
      <c r="L65" s="96"/>
      <c r="M65" s="95"/>
      <c r="N65" s="96"/>
      <c r="O65" s="95"/>
      <c r="P65" s="96"/>
      <c r="Q65" s="95"/>
      <c r="R65" s="96"/>
    </row>
    <row r="66" spans="1:18" s="93" customFormat="1" ht="15" customHeight="1" x14ac:dyDescent="0.25">
      <c r="A66" s="94">
        <v>24</v>
      </c>
      <c r="B66" s="94" t="s">
        <v>210</v>
      </c>
      <c r="C66" s="94" t="s">
        <v>329</v>
      </c>
      <c r="D66" s="92"/>
      <c r="E66" s="92"/>
      <c r="F66" s="92" t="s">
        <v>200</v>
      </c>
      <c r="G66" s="94" t="s">
        <v>202</v>
      </c>
      <c r="H66" s="94">
        <v>1</v>
      </c>
      <c r="J66" s="96"/>
      <c r="K66" s="95"/>
      <c r="L66" s="96"/>
      <c r="M66" s="95"/>
      <c r="N66" s="96"/>
      <c r="O66" s="95"/>
      <c r="P66" s="96"/>
      <c r="Q66" s="95"/>
      <c r="R66" s="96"/>
    </row>
    <row r="67" spans="1:18" s="93" customFormat="1" ht="15" customHeight="1" x14ac:dyDescent="0.25">
      <c r="A67" s="94">
        <v>24</v>
      </c>
      <c r="B67" s="94" t="s">
        <v>210</v>
      </c>
      <c r="C67" s="94" t="s">
        <v>330</v>
      </c>
      <c r="D67" s="92"/>
      <c r="E67" s="92"/>
      <c r="F67" s="92" t="s">
        <v>200</v>
      </c>
      <c r="G67" s="94"/>
      <c r="H67" s="94">
        <v>10</v>
      </c>
      <c r="J67" s="96"/>
      <c r="K67" s="95"/>
      <c r="L67" s="96"/>
      <c r="M67" s="95"/>
      <c r="N67" s="96"/>
      <c r="O67" s="95"/>
      <c r="P67" s="96"/>
      <c r="Q67" s="95"/>
      <c r="R67" s="96"/>
    </row>
    <row r="68" spans="1:18" s="93" customFormat="1" ht="15" customHeight="1" x14ac:dyDescent="0.25">
      <c r="A68" s="94">
        <v>24</v>
      </c>
      <c r="B68" s="94" t="s">
        <v>210</v>
      </c>
      <c r="C68" s="94" t="s">
        <v>331</v>
      </c>
      <c r="D68" s="92"/>
      <c r="E68" s="92"/>
      <c r="F68" s="92" t="s">
        <v>200</v>
      </c>
      <c r="G68" s="94" t="s">
        <v>254</v>
      </c>
      <c r="H68" s="94">
        <v>2</v>
      </c>
      <c r="J68" s="96"/>
      <c r="K68" s="95"/>
      <c r="L68" s="96"/>
      <c r="M68" s="95"/>
      <c r="N68" s="96"/>
      <c r="O68" s="95"/>
      <c r="P68" s="96"/>
      <c r="Q68" s="95"/>
      <c r="R68" s="96"/>
    </row>
    <row r="69" spans="1:18" s="93" customFormat="1" ht="15" customHeight="1" x14ac:dyDescent="0.25">
      <c r="A69" s="94">
        <v>24</v>
      </c>
      <c r="B69" s="94" t="s">
        <v>878</v>
      </c>
      <c r="C69" s="122" t="s">
        <v>861</v>
      </c>
      <c r="D69" s="92"/>
      <c r="E69" s="92"/>
      <c r="F69" s="92" t="s">
        <v>200</v>
      </c>
      <c r="G69" s="94" t="s">
        <v>202</v>
      </c>
      <c r="H69" s="94">
        <v>6</v>
      </c>
      <c r="J69" s="96"/>
      <c r="K69" s="95"/>
      <c r="L69" s="96"/>
      <c r="M69" s="95"/>
      <c r="N69" s="96"/>
      <c r="O69" s="95"/>
      <c r="P69" s="96"/>
      <c r="Q69" s="95"/>
      <c r="R69" s="96"/>
    </row>
    <row r="70" spans="1:18" s="93" customFormat="1" ht="15" customHeight="1" x14ac:dyDescent="0.25">
      <c r="A70" s="94">
        <v>24</v>
      </c>
      <c r="B70" s="94" t="s">
        <v>332</v>
      </c>
      <c r="C70" s="94" t="s">
        <v>333</v>
      </c>
      <c r="D70" s="92" t="s">
        <v>200</v>
      </c>
      <c r="E70" s="92"/>
      <c r="F70" s="92"/>
      <c r="G70" s="94" t="s">
        <v>827</v>
      </c>
      <c r="H70" s="94">
        <v>1</v>
      </c>
      <c r="J70" s="96"/>
      <c r="K70" s="95"/>
      <c r="L70" s="96"/>
      <c r="M70" s="95"/>
      <c r="N70" s="96"/>
      <c r="O70" s="95"/>
      <c r="P70" s="96"/>
      <c r="Q70" s="95"/>
      <c r="R70" s="96"/>
    </row>
    <row r="71" spans="1:18" s="93" customFormat="1" ht="15" customHeight="1" x14ac:dyDescent="0.25">
      <c r="A71" s="94">
        <v>46</v>
      </c>
      <c r="B71" s="94" t="s">
        <v>142</v>
      </c>
      <c r="C71" s="94" t="s">
        <v>334</v>
      </c>
      <c r="D71" s="92"/>
      <c r="E71" s="92"/>
      <c r="F71" s="92" t="s">
        <v>200</v>
      </c>
      <c r="G71" s="94" t="s">
        <v>828</v>
      </c>
      <c r="H71" s="94">
        <v>5</v>
      </c>
      <c r="J71" s="96"/>
      <c r="K71" s="95"/>
      <c r="L71" s="96"/>
      <c r="M71" s="95"/>
      <c r="N71" s="96"/>
      <c r="O71" s="95"/>
      <c r="P71" s="96"/>
      <c r="Q71" s="95"/>
      <c r="R71" s="96"/>
    </row>
    <row r="72" spans="1:18" s="93" customFormat="1" ht="15" customHeight="1" x14ac:dyDescent="0.25">
      <c r="A72" s="94">
        <v>46</v>
      </c>
      <c r="B72" s="94" t="s">
        <v>272</v>
      </c>
      <c r="C72" s="94" t="s">
        <v>335</v>
      </c>
      <c r="D72" s="92"/>
      <c r="E72" s="92"/>
      <c r="F72" s="92" t="s">
        <v>200</v>
      </c>
      <c r="G72" s="94" t="s">
        <v>828</v>
      </c>
      <c r="H72" s="94">
        <v>1</v>
      </c>
      <c r="J72" s="96"/>
      <c r="K72" s="95"/>
      <c r="L72" s="96"/>
      <c r="M72" s="95"/>
      <c r="N72" s="96"/>
      <c r="O72" s="95"/>
      <c r="P72" s="96"/>
      <c r="Q72" s="95"/>
      <c r="R72" s="96"/>
    </row>
    <row r="73" spans="1:18" s="93" customFormat="1" ht="15" customHeight="1" x14ac:dyDescent="0.25">
      <c r="A73" s="94">
        <v>46</v>
      </c>
      <c r="B73" s="94" t="s">
        <v>143</v>
      </c>
      <c r="C73" s="94" t="s">
        <v>336</v>
      </c>
      <c r="D73" s="92"/>
      <c r="E73" s="92"/>
      <c r="F73" s="92" t="s">
        <v>200</v>
      </c>
      <c r="G73" s="94" t="s">
        <v>828</v>
      </c>
      <c r="H73" s="94">
        <v>5</v>
      </c>
      <c r="J73" s="96"/>
      <c r="K73" s="95"/>
      <c r="L73" s="96"/>
      <c r="M73" s="95"/>
      <c r="N73" s="96"/>
      <c r="O73" s="95"/>
      <c r="P73" s="96"/>
      <c r="Q73" s="95"/>
      <c r="R73" s="96"/>
    </row>
    <row r="74" spans="1:18" s="93" customFormat="1" ht="15" customHeight="1" x14ac:dyDescent="0.25">
      <c r="A74" s="94">
        <v>46</v>
      </c>
      <c r="B74" s="94" t="s">
        <v>211</v>
      </c>
      <c r="C74" s="94" t="s">
        <v>337</v>
      </c>
      <c r="D74" s="92"/>
      <c r="E74" s="92"/>
      <c r="F74" s="92" t="s">
        <v>200</v>
      </c>
      <c r="G74" s="94" t="s">
        <v>828</v>
      </c>
      <c r="H74" s="94">
        <v>5</v>
      </c>
      <c r="J74" s="96"/>
      <c r="K74" s="95"/>
      <c r="L74" s="96"/>
      <c r="M74" s="95"/>
      <c r="N74" s="96"/>
      <c r="O74" s="95"/>
      <c r="P74" s="96"/>
      <c r="Q74" s="95"/>
      <c r="R74" s="96"/>
    </row>
    <row r="75" spans="1:18" s="93" customFormat="1" ht="15" customHeight="1" x14ac:dyDescent="0.25">
      <c r="A75" s="94">
        <v>46</v>
      </c>
      <c r="B75" s="94" t="s">
        <v>144</v>
      </c>
      <c r="C75" s="94" t="s">
        <v>338</v>
      </c>
      <c r="D75" s="92"/>
      <c r="E75" s="92"/>
      <c r="F75" s="92" t="s">
        <v>200</v>
      </c>
      <c r="G75" s="94" t="s">
        <v>828</v>
      </c>
      <c r="H75" s="94">
        <v>5</v>
      </c>
      <c r="J75" s="96"/>
      <c r="K75" s="95"/>
      <c r="L75" s="96"/>
      <c r="M75" s="95"/>
      <c r="N75" s="96"/>
      <c r="O75" s="95"/>
      <c r="P75" s="96"/>
      <c r="Q75" s="95"/>
      <c r="R75" s="96"/>
    </row>
    <row r="76" spans="1:18" s="93" customFormat="1" ht="15" customHeight="1" x14ac:dyDescent="0.25">
      <c r="A76" s="94">
        <v>46</v>
      </c>
      <c r="B76" s="94" t="s">
        <v>145</v>
      </c>
      <c r="C76" s="94" t="s">
        <v>339</v>
      </c>
      <c r="D76" s="92"/>
      <c r="E76" s="92"/>
      <c r="F76" s="92" t="s">
        <v>200</v>
      </c>
      <c r="G76" s="94" t="s">
        <v>828</v>
      </c>
      <c r="H76" s="94">
        <v>5</v>
      </c>
      <c r="J76" s="96"/>
      <c r="K76" s="95"/>
      <c r="L76" s="96"/>
      <c r="M76" s="95"/>
      <c r="N76" s="96"/>
      <c r="O76" s="95"/>
      <c r="P76" s="96"/>
      <c r="Q76" s="95"/>
      <c r="R76" s="96"/>
    </row>
    <row r="77" spans="1:18" s="93" customFormat="1" ht="15" customHeight="1" x14ac:dyDescent="0.25">
      <c r="A77" s="94">
        <v>46</v>
      </c>
      <c r="B77" s="94" t="s">
        <v>212</v>
      </c>
      <c r="C77" s="94" t="s">
        <v>340</v>
      </c>
      <c r="D77" s="92"/>
      <c r="E77" s="92"/>
      <c r="F77" s="92" t="s">
        <v>200</v>
      </c>
      <c r="G77" s="94" t="s">
        <v>201</v>
      </c>
      <c r="H77" s="94">
        <v>7</v>
      </c>
      <c r="J77" s="96"/>
      <c r="K77" s="95"/>
      <c r="L77" s="96"/>
      <c r="M77" s="95"/>
      <c r="N77" s="96"/>
      <c r="O77" s="95"/>
      <c r="P77" s="96"/>
      <c r="Q77" s="95"/>
      <c r="R77" s="96"/>
    </row>
    <row r="78" spans="1:18" s="93" customFormat="1" ht="15" customHeight="1" x14ac:dyDescent="0.25">
      <c r="A78" s="94">
        <v>46</v>
      </c>
      <c r="B78" s="94" t="s">
        <v>212</v>
      </c>
      <c r="C78" s="94" t="s">
        <v>341</v>
      </c>
      <c r="D78" s="92"/>
      <c r="E78" s="92"/>
      <c r="F78" s="92" t="s">
        <v>200</v>
      </c>
      <c r="G78" s="94" t="s">
        <v>201</v>
      </c>
      <c r="H78" s="94">
        <v>9</v>
      </c>
      <c r="J78" s="96"/>
      <c r="K78" s="95"/>
      <c r="L78" s="96"/>
      <c r="M78" s="95"/>
      <c r="N78" s="96"/>
      <c r="O78" s="95"/>
      <c r="P78" s="96"/>
      <c r="Q78" s="95"/>
      <c r="R78" s="96"/>
    </row>
    <row r="79" spans="1:18" s="93" customFormat="1" ht="15" customHeight="1" x14ac:dyDescent="0.25">
      <c r="A79" s="94">
        <v>52</v>
      </c>
      <c r="B79" s="94" t="s">
        <v>275</v>
      </c>
      <c r="C79" s="94" t="s">
        <v>342</v>
      </c>
      <c r="D79" s="92" t="s">
        <v>200</v>
      </c>
      <c r="E79" s="92"/>
      <c r="F79" s="92"/>
      <c r="G79" s="94" t="s">
        <v>832</v>
      </c>
      <c r="H79" s="94">
        <v>1</v>
      </c>
      <c r="J79" s="96"/>
      <c r="K79" s="95"/>
      <c r="L79" s="96"/>
      <c r="M79" s="95"/>
      <c r="N79" s="96"/>
      <c r="O79" s="95"/>
      <c r="P79" s="96"/>
      <c r="Q79" s="95"/>
      <c r="R79" s="96"/>
    </row>
    <row r="80" spans="1:18" s="93" customFormat="1" ht="15" customHeight="1" x14ac:dyDescent="0.25">
      <c r="A80" s="94">
        <v>52</v>
      </c>
      <c r="B80" s="94" t="s">
        <v>275</v>
      </c>
      <c r="C80" s="94" t="s">
        <v>343</v>
      </c>
      <c r="D80" s="92" t="s">
        <v>200</v>
      </c>
      <c r="E80" s="92"/>
      <c r="F80" s="92"/>
      <c r="G80" s="94" t="s">
        <v>250</v>
      </c>
      <c r="H80" s="94">
        <v>1</v>
      </c>
      <c r="I80" s="93" t="s">
        <v>249</v>
      </c>
      <c r="J80" s="96">
        <v>1</v>
      </c>
      <c r="K80" s="95"/>
      <c r="L80" s="96"/>
      <c r="M80" s="95"/>
      <c r="N80" s="96"/>
      <c r="O80" s="95"/>
      <c r="P80" s="96"/>
      <c r="Q80" s="95"/>
      <c r="R80" s="96"/>
    </row>
    <row r="81" spans="1:18" s="93" customFormat="1" ht="15" customHeight="1" x14ac:dyDescent="0.25">
      <c r="A81" s="94">
        <v>52</v>
      </c>
      <c r="B81" s="94" t="s">
        <v>146</v>
      </c>
      <c r="C81" s="94" t="s">
        <v>344</v>
      </c>
      <c r="D81" s="92" t="s">
        <v>200</v>
      </c>
      <c r="E81" s="92"/>
      <c r="F81" s="92"/>
      <c r="G81" s="94" t="s">
        <v>832</v>
      </c>
      <c r="H81" s="94">
        <v>1</v>
      </c>
      <c r="J81" s="96"/>
      <c r="K81" s="95"/>
      <c r="L81" s="96"/>
      <c r="M81" s="95"/>
      <c r="N81" s="96"/>
      <c r="O81" s="95"/>
      <c r="P81" s="96"/>
      <c r="Q81" s="95"/>
      <c r="R81" s="96"/>
    </row>
    <row r="82" spans="1:18" s="93" customFormat="1" ht="15" customHeight="1" x14ac:dyDescent="0.25">
      <c r="A82" s="94">
        <v>52</v>
      </c>
      <c r="B82" s="94" t="s">
        <v>146</v>
      </c>
      <c r="C82" s="94" t="s">
        <v>345</v>
      </c>
      <c r="D82" s="92"/>
      <c r="E82" s="92" t="s">
        <v>200</v>
      </c>
      <c r="F82" s="92"/>
      <c r="G82" s="93" t="s">
        <v>7</v>
      </c>
      <c r="H82" s="94">
        <v>10</v>
      </c>
      <c r="J82" s="96"/>
      <c r="K82" s="95"/>
      <c r="L82" s="96"/>
      <c r="M82" s="95"/>
      <c r="N82" s="96"/>
      <c r="O82" s="95"/>
      <c r="P82" s="96"/>
      <c r="Q82" s="95"/>
      <c r="R82" s="96"/>
    </row>
    <row r="83" spans="1:18" s="93" customFormat="1" ht="15" customHeight="1" x14ac:dyDescent="0.25">
      <c r="A83" s="94">
        <v>52</v>
      </c>
      <c r="B83" s="94" t="s">
        <v>146</v>
      </c>
      <c r="C83" s="94" t="s">
        <v>346</v>
      </c>
      <c r="D83" s="92"/>
      <c r="E83" s="92" t="s">
        <v>200</v>
      </c>
      <c r="F83" s="92"/>
      <c r="G83" s="93" t="s">
        <v>7</v>
      </c>
      <c r="H83" s="94">
        <v>1</v>
      </c>
      <c r="J83" s="96"/>
      <c r="K83" s="95"/>
      <c r="L83" s="96"/>
      <c r="M83" s="95"/>
      <c r="N83" s="96"/>
      <c r="O83" s="95"/>
      <c r="P83" s="96"/>
      <c r="Q83" s="95"/>
      <c r="R83" s="96"/>
    </row>
    <row r="84" spans="1:18" s="93" customFormat="1" ht="15" customHeight="1" x14ac:dyDescent="0.25">
      <c r="A84" s="94">
        <v>52</v>
      </c>
      <c r="B84" s="94" t="s">
        <v>146</v>
      </c>
      <c r="C84" s="94" t="s">
        <v>347</v>
      </c>
      <c r="D84" s="92"/>
      <c r="E84" s="92"/>
      <c r="F84" s="92" t="s">
        <v>200</v>
      </c>
      <c r="G84" s="94" t="s">
        <v>201</v>
      </c>
      <c r="H84" s="94">
        <v>2</v>
      </c>
      <c r="J84" s="96"/>
      <c r="K84" s="95"/>
      <c r="L84" s="96"/>
      <c r="M84" s="95"/>
      <c r="N84" s="96"/>
      <c r="O84" s="95"/>
      <c r="P84" s="96"/>
      <c r="Q84" s="95"/>
      <c r="R84" s="96"/>
    </row>
    <row r="85" spans="1:18" s="93" customFormat="1" ht="15" customHeight="1" x14ac:dyDescent="0.25">
      <c r="A85" s="94">
        <v>52</v>
      </c>
      <c r="B85" s="94" t="s">
        <v>147</v>
      </c>
      <c r="C85" s="94" t="s">
        <v>348</v>
      </c>
      <c r="D85" s="92" t="s">
        <v>200</v>
      </c>
      <c r="E85" s="92"/>
      <c r="F85" s="92"/>
      <c r="G85" s="94" t="s">
        <v>832</v>
      </c>
      <c r="H85" s="94">
        <v>1</v>
      </c>
      <c r="J85" s="96"/>
      <c r="K85" s="95"/>
      <c r="L85" s="96"/>
      <c r="M85" s="95"/>
      <c r="N85" s="96"/>
      <c r="O85" s="95"/>
      <c r="P85" s="96"/>
      <c r="Q85" s="95"/>
      <c r="R85" s="96"/>
    </row>
    <row r="86" spans="1:18" s="93" customFormat="1" ht="15" customHeight="1" x14ac:dyDescent="0.25">
      <c r="A86" s="94">
        <v>52</v>
      </c>
      <c r="B86" s="94" t="s">
        <v>147</v>
      </c>
      <c r="C86" s="94" t="s">
        <v>349</v>
      </c>
      <c r="D86" s="92"/>
      <c r="E86" s="92"/>
      <c r="F86" s="92" t="s">
        <v>200</v>
      </c>
      <c r="G86" s="94" t="s">
        <v>201</v>
      </c>
      <c r="H86" s="94">
        <v>4</v>
      </c>
      <c r="J86" s="96"/>
      <c r="K86" s="95"/>
      <c r="L86" s="96"/>
      <c r="M86" s="95"/>
      <c r="N86" s="96"/>
      <c r="O86" s="95"/>
      <c r="P86" s="96"/>
      <c r="Q86" s="95"/>
      <c r="R86" s="96"/>
    </row>
    <row r="87" spans="1:18" s="93" customFormat="1" ht="15" customHeight="1" x14ac:dyDescent="0.25">
      <c r="A87" s="94">
        <v>52</v>
      </c>
      <c r="B87" s="94" t="s">
        <v>148</v>
      </c>
      <c r="C87" s="94" t="s">
        <v>350</v>
      </c>
      <c r="D87" s="92" t="s">
        <v>200</v>
      </c>
      <c r="E87" s="92"/>
      <c r="F87" s="92"/>
      <c r="G87" s="94" t="s">
        <v>249</v>
      </c>
      <c r="H87" s="94">
        <v>1</v>
      </c>
      <c r="I87" s="93" t="s">
        <v>250</v>
      </c>
      <c r="J87" s="96">
        <v>1</v>
      </c>
      <c r="K87" s="95"/>
      <c r="L87" s="96"/>
      <c r="M87" s="95"/>
      <c r="N87" s="96"/>
      <c r="O87" s="95"/>
      <c r="P87" s="96"/>
      <c r="Q87" s="95"/>
      <c r="R87" s="96"/>
    </row>
    <row r="88" spans="1:18" s="93" customFormat="1" ht="15" customHeight="1" x14ac:dyDescent="0.25">
      <c r="A88" s="94">
        <v>52</v>
      </c>
      <c r="B88" s="94" t="s">
        <v>148</v>
      </c>
      <c r="C88" s="94" t="s">
        <v>351</v>
      </c>
      <c r="D88" s="92" t="s">
        <v>200</v>
      </c>
      <c r="E88" s="92"/>
      <c r="F88" s="92"/>
      <c r="G88" s="94" t="s">
        <v>832</v>
      </c>
      <c r="H88" s="94">
        <v>1</v>
      </c>
      <c r="J88" s="96"/>
      <c r="K88" s="95"/>
      <c r="L88" s="96"/>
      <c r="M88" s="95"/>
      <c r="N88" s="96"/>
      <c r="O88" s="95"/>
      <c r="P88" s="96"/>
      <c r="Q88" s="95"/>
      <c r="R88" s="96"/>
    </row>
    <row r="89" spans="1:18" s="93" customFormat="1" ht="15" customHeight="1" x14ac:dyDescent="0.25">
      <c r="A89" s="94">
        <v>52</v>
      </c>
      <c r="B89" s="94" t="s">
        <v>148</v>
      </c>
      <c r="C89" s="94" t="s">
        <v>352</v>
      </c>
      <c r="D89" s="92"/>
      <c r="E89" s="92"/>
      <c r="F89" s="92" t="s">
        <v>200</v>
      </c>
      <c r="G89" s="94" t="s">
        <v>827</v>
      </c>
      <c r="H89" s="94">
        <v>1</v>
      </c>
      <c r="J89" s="96"/>
      <c r="K89" s="95"/>
      <c r="L89" s="96"/>
      <c r="M89" s="95"/>
      <c r="N89" s="96"/>
      <c r="O89" s="95"/>
      <c r="P89" s="96"/>
      <c r="Q89" s="95"/>
      <c r="R89" s="96"/>
    </row>
    <row r="90" spans="1:18" s="93" customFormat="1" ht="15" customHeight="1" x14ac:dyDescent="0.25">
      <c r="A90" s="94">
        <v>52</v>
      </c>
      <c r="B90" s="94" t="s">
        <v>148</v>
      </c>
      <c r="C90" s="94" t="s">
        <v>353</v>
      </c>
      <c r="D90" s="92"/>
      <c r="E90" s="92"/>
      <c r="F90" s="92" t="s">
        <v>200</v>
      </c>
      <c r="G90" s="94" t="s">
        <v>258</v>
      </c>
      <c r="H90" s="94">
        <v>8</v>
      </c>
      <c r="J90" s="96"/>
      <c r="K90" s="95"/>
      <c r="L90" s="96"/>
      <c r="M90" s="95"/>
      <c r="N90" s="96"/>
      <c r="O90" s="95"/>
      <c r="P90" s="96"/>
      <c r="Q90" s="95"/>
      <c r="R90" s="96"/>
    </row>
    <row r="91" spans="1:18" s="93" customFormat="1" ht="15" customHeight="1" x14ac:dyDescent="0.25">
      <c r="A91" s="94">
        <v>52</v>
      </c>
      <c r="B91" s="94" t="s">
        <v>148</v>
      </c>
      <c r="C91" s="94" t="s">
        <v>354</v>
      </c>
      <c r="D91" s="92"/>
      <c r="E91" s="92" t="s">
        <v>200</v>
      </c>
      <c r="F91" s="92"/>
      <c r="G91" s="93" t="s">
        <v>7</v>
      </c>
      <c r="H91" s="94">
        <v>3</v>
      </c>
      <c r="J91" s="96"/>
      <c r="K91" s="95"/>
      <c r="L91" s="96"/>
      <c r="M91" s="95"/>
      <c r="N91" s="96"/>
      <c r="O91" s="95"/>
      <c r="P91" s="96"/>
      <c r="Q91" s="95"/>
      <c r="R91" s="96"/>
    </row>
    <row r="92" spans="1:18" s="93" customFormat="1" ht="15" customHeight="1" x14ac:dyDescent="0.25">
      <c r="A92" s="94">
        <v>52</v>
      </c>
      <c r="B92" s="94" t="s">
        <v>148</v>
      </c>
      <c r="C92" s="94" t="s">
        <v>355</v>
      </c>
      <c r="D92" s="92"/>
      <c r="E92" s="92"/>
      <c r="F92" s="92" t="s">
        <v>200</v>
      </c>
      <c r="G92" s="94" t="s">
        <v>251</v>
      </c>
      <c r="H92" s="94">
        <v>3</v>
      </c>
      <c r="J92" s="96"/>
      <c r="K92" s="95"/>
      <c r="L92" s="96"/>
      <c r="M92" s="95"/>
      <c r="N92" s="96"/>
      <c r="O92" s="95"/>
      <c r="P92" s="96"/>
      <c r="Q92" s="95"/>
      <c r="R92" s="96"/>
    </row>
    <row r="93" spans="1:18" s="93" customFormat="1" ht="15" customHeight="1" x14ac:dyDescent="0.25">
      <c r="A93" s="94">
        <v>52</v>
      </c>
      <c r="B93" s="94" t="s">
        <v>148</v>
      </c>
      <c r="C93" s="94" t="s">
        <v>356</v>
      </c>
      <c r="D93" s="92"/>
      <c r="E93" s="92" t="s">
        <v>200</v>
      </c>
      <c r="F93" s="92"/>
      <c r="G93" s="93" t="s">
        <v>7</v>
      </c>
      <c r="H93" s="94">
        <v>14</v>
      </c>
      <c r="J93" s="96"/>
      <c r="K93" s="95"/>
      <c r="L93" s="96"/>
      <c r="M93" s="95"/>
      <c r="N93" s="96"/>
      <c r="O93" s="95"/>
      <c r="P93" s="96"/>
      <c r="Q93" s="95"/>
      <c r="R93" s="96"/>
    </row>
    <row r="94" spans="1:18" s="93" customFormat="1" ht="15" customHeight="1" x14ac:dyDescent="0.25">
      <c r="A94" s="94">
        <v>52</v>
      </c>
      <c r="B94" s="94" t="s">
        <v>273</v>
      </c>
      <c r="C94" s="94" t="s">
        <v>357</v>
      </c>
      <c r="D94" s="92"/>
      <c r="E94" s="92" t="s">
        <v>200</v>
      </c>
      <c r="F94" s="92"/>
      <c r="G94" s="93" t="s">
        <v>7</v>
      </c>
      <c r="H94" s="94">
        <v>1</v>
      </c>
      <c r="I94" s="94"/>
      <c r="J94" s="113"/>
      <c r="K94" s="95"/>
      <c r="L94" s="96"/>
      <c r="M94" s="95"/>
      <c r="N94" s="96"/>
      <c r="O94" s="95"/>
      <c r="P94" s="96"/>
      <c r="Q94" s="95"/>
      <c r="R94" s="96"/>
    </row>
    <row r="95" spans="1:18" s="93" customFormat="1" ht="15" customHeight="1" x14ac:dyDescent="0.25">
      <c r="A95" s="94">
        <v>52</v>
      </c>
      <c r="B95" s="94" t="s">
        <v>274</v>
      </c>
      <c r="C95" s="94" t="s">
        <v>358</v>
      </c>
      <c r="D95" s="92"/>
      <c r="E95" s="92" t="s">
        <v>200</v>
      </c>
      <c r="F95" s="92"/>
      <c r="G95" s="93" t="s">
        <v>7</v>
      </c>
      <c r="H95" s="94">
        <v>1</v>
      </c>
      <c r="J95" s="96"/>
      <c r="K95" s="95"/>
      <c r="L95" s="96"/>
      <c r="M95" s="95"/>
      <c r="N95" s="96"/>
      <c r="O95" s="95"/>
      <c r="P95" s="96"/>
      <c r="Q95" s="95"/>
      <c r="R95" s="96"/>
    </row>
    <row r="96" spans="1:18" s="93" customFormat="1" ht="15" customHeight="1" x14ac:dyDescent="0.25">
      <c r="A96" s="94">
        <v>52</v>
      </c>
      <c r="B96" s="94" t="s">
        <v>149</v>
      </c>
      <c r="C96" s="94" t="s">
        <v>359</v>
      </c>
      <c r="D96" s="92"/>
      <c r="E96" s="92"/>
      <c r="F96" s="92" t="s">
        <v>200</v>
      </c>
      <c r="G96" s="94" t="s">
        <v>249</v>
      </c>
      <c r="H96" s="94">
        <v>1</v>
      </c>
      <c r="J96" s="96"/>
      <c r="K96" s="95"/>
      <c r="L96" s="96"/>
      <c r="M96" s="95"/>
      <c r="N96" s="96"/>
      <c r="O96" s="95"/>
      <c r="P96" s="96"/>
      <c r="Q96" s="95"/>
      <c r="R96" s="96"/>
    </row>
    <row r="97" spans="1:18" s="93" customFormat="1" ht="15" customHeight="1" x14ac:dyDescent="0.25">
      <c r="A97" s="94">
        <v>52</v>
      </c>
      <c r="B97" s="94" t="s">
        <v>149</v>
      </c>
      <c r="C97" s="94" t="s">
        <v>360</v>
      </c>
      <c r="D97" s="92" t="s">
        <v>200</v>
      </c>
      <c r="E97" s="92"/>
      <c r="F97" s="92"/>
      <c r="G97" s="94" t="s">
        <v>832</v>
      </c>
      <c r="H97" s="94">
        <v>1</v>
      </c>
      <c r="I97" s="93" t="s">
        <v>254</v>
      </c>
      <c r="J97" s="96">
        <v>1</v>
      </c>
      <c r="K97" s="95"/>
      <c r="L97" s="96"/>
      <c r="M97" s="95"/>
      <c r="N97" s="96"/>
      <c r="O97" s="95"/>
      <c r="P97" s="96"/>
      <c r="Q97" s="95"/>
      <c r="R97" s="96"/>
    </row>
    <row r="98" spans="1:18" s="93" customFormat="1" ht="15" customHeight="1" x14ac:dyDescent="0.25">
      <c r="A98" s="94">
        <v>52</v>
      </c>
      <c r="B98" s="94" t="s">
        <v>149</v>
      </c>
      <c r="C98" s="94" t="s">
        <v>361</v>
      </c>
      <c r="D98" s="92"/>
      <c r="E98" s="92"/>
      <c r="F98" s="92" t="s">
        <v>200</v>
      </c>
      <c r="G98" s="94" t="s">
        <v>817</v>
      </c>
      <c r="H98" s="94">
        <v>19</v>
      </c>
      <c r="J98" s="96"/>
      <c r="K98" s="95"/>
      <c r="L98" s="96"/>
      <c r="M98" s="95"/>
      <c r="N98" s="96"/>
      <c r="O98" s="95"/>
      <c r="P98" s="96"/>
      <c r="Q98" s="95"/>
      <c r="R98" s="96"/>
    </row>
    <row r="99" spans="1:18" s="93" customFormat="1" ht="15" customHeight="1" x14ac:dyDescent="0.25">
      <c r="A99" s="94">
        <v>52</v>
      </c>
      <c r="B99" s="94" t="s">
        <v>149</v>
      </c>
      <c r="C99" s="94" t="s">
        <v>362</v>
      </c>
      <c r="D99" s="92" t="s">
        <v>200</v>
      </c>
      <c r="E99" s="92"/>
      <c r="F99" s="92"/>
      <c r="G99" s="94" t="s">
        <v>250</v>
      </c>
      <c r="H99" s="94">
        <v>7</v>
      </c>
      <c r="I99" s="93" t="s">
        <v>202</v>
      </c>
      <c r="J99" s="96">
        <v>1</v>
      </c>
      <c r="K99" s="95"/>
      <c r="L99" s="96"/>
      <c r="M99" s="95"/>
      <c r="N99" s="96"/>
      <c r="O99" s="95"/>
      <c r="P99" s="96"/>
      <c r="Q99" s="95"/>
      <c r="R99" s="96"/>
    </row>
    <row r="100" spans="1:18" s="93" customFormat="1" ht="15" customHeight="1" x14ac:dyDescent="0.25">
      <c r="A100" s="94">
        <v>52</v>
      </c>
      <c r="B100" s="94" t="s">
        <v>149</v>
      </c>
      <c r="C100" s="94" t="s">
        <v>363</v>
      </c>
      <c r="D100" s="92"/>
      <c r="E100" s="92"/>
      <c r="F100" s="92" t="s">
        <v>200</v>
      </c>
      <c r="G100" s="94" t="s">
        <v>827</v>
      </c>
      <c r="H100" s="94">
        <v>3</v>
      </c>
      <c r="I100" s="94"/>
      <c r="J100" s="113"/>
      <c r="K100" s="94"/>
      <c r="L100" s="94"/>
      <c r="M100" s="99"/>
      <c r="N100" s="99"/>
      <c r="O100" s="95"/>
      <c r="P100" s="96"/>
      <c r="Q100" s="95"/>
      <c r="R100" s="96"/>
    </row>
    <row r="101" spans="1:18" s="93" customFormat="1" ht="15" customHeight="1" x14ac:dyDescent="0.25">
      <c r="A101" s="94">
        <v>52</v>
      </c>
      <c r="B101" s="94" t="s">
        <v>149</v>
      </c>
      <c r="C101" s="94" t="s">
        <v>364</v>
      </c>
      <c r="D101" s="92" t="s">
        <v>200</v>
      </c>
      <c r="E101" s="92"/>
      <c r="F101" s="92"/>
      <c r="G101" s="94" t="s">
        <v>252</v>
      </c>
      <c r="H101" s="94">
        <v>1</v>
      </c>
      <c r="J101" s="96"/>
      <c r="K101" s="95"/>
      <c r="L101" s="96"/>
      <c r="M101" s="95"/>
      <c r="N101" s="96"/>
      <c r="O101" s="95"/>
      <c r="P101" s="96"/>
      <c r="Q101" s="95"/>
      <c r="R101" s="96"/>
    </row>
    <row r="102" spans="1:18" s="93" customFormat="1" ht="15" customHeight="1" x14ac:dyDescent="0.25">
      <c r="A102" s="94">
        <v>52</v>
      </c>
      <c r="B102" s="94" t="s">
        <v>149</v>
      </c>
      <c r="C102" s="94" t="s">
        <v>365</v>
      </c>
      <c r="D102" s="92"/>
      <c r="E102" s="92"/>
      <c r="F102" s="92" t="s">
        <v>200</v>
      </c>
      <c r="G102" s="94" t="s">
        <v>258</v>
      </c>
      <c r="H102" s="94">
        <v>18</v>
      </c>
      <c r="J102" s="96"/>
      <c r="K102" s="95"/>
      <c r="L102" s="96"/>
      <c r="M102" s="95"/>
      <c r="N102" s="96"/>
      <c r="O102" s="95"/>
      <c r="P102" s="96"/>
      <c r="Q102" s="95"/>
      <c r="R102" s="96"/>
    </row>
    <row r="103" spans="1:18" s="93" customFormat="1" ht="15" customHeight="1" x14ac:dyDescent="0.25">
      <c r="A103" s="94">
        <v>52</v>
      </c>
      <c r="B103" s="94" t="s">
        <v>149</v>
      </c>
      <c r="C103" s="94" t="s">
        <v>366</v>
      </c>
      <c r="D103" s="92"/>
      <c r="E103" s="92" t="s">
        <v>200</v>
      </c>
      <c r="F103" s="92"/>
      <c r="G103" s="93" t="s">
        <v>7</v>
      </c>
      <c r="H103" s="94">
        <v>11</v>
      </c>
      <c r="J103" s="96"/>
      <c r="K103" s="95"/>
      <c r="L103" s="96"/>
      <c r="M103" s="95"/>
      <c r="N103" s="96"/>
      <c r="O103" s="95"/>
      <c r="P103" s="96"/>
      <c r="Q103" s="95"/>
      <c r="R103" s="96"/>
    </row>
    <row r="104" spans="1:18" s="93" customFormat="1" ht="15" customHeight="1" x14ac:dyDescent="0.25">
      <c r="A104" s="94">
        <v>52</v>
      </c>
      <c r="B104" s="94" t="s">
        <v>149</v>
      </c>
      <c r="C104" s="94" t="s">
        <v>367</v>
      </c>
      <c r="D104" s="92"/>
      <c r="E104" s="92"/>
      <c r="F104" s="92" t="s">
        <v>200</v>
      </c>
      <c r="G104" s="94" t="s">
        <v>259</v>
      </c>
      <c r="H104" s="94">
        <v>4</v>
      </c>
      <c r="J104" s="96"/>
      <c r="K104" s="95"/>
      <c r="L104" s="96"/>
      <c r="M104" s="95"/>
      <c r="N104" s="96"/>
      <c r="O104" s="95"/>
      <c r="P104" s="96"/>
      <c r="Q104" s="95"/>
      <c r="R104" s="96"/>
    </row>
    <row r="105" spans="1:18" s="93" customFormat="1" ht="15" customHeight="1" x14ac:dyDescent="0.25">
      <c r="A105" s="94">
        <v>52</v>
      </c>
      <c r="B105" s="94" t="s">
        <v>149</v>
      </c>
      <c r="C105" s="94" t="s">
        <v>368</v>
      </c>
      <c r="D105" s="92"/>
      <c r="E105" s="92"/>
      <c r="F105" s="92" t="s">
        <v>200</v>
      </c>
      <c r="G105" s="94" t="s">
        <v>201</v>
      </c>
      <c r="H105" s="94">
        <v>9</v>
      </c>
      <c r="J105" s="96"/>
      <c r="K105" s="95"/>
      <c r="L105" s="96"/>
      <c r="M105" s="95"/>
      <c r="N105" s="96"/>
      <c r="O105" s="95"/>
      <c r="P105" s="96"/>
      <c r="Q105" s="95"/>
      <c r="R105" s="96"/>
    </row>
    <row r="106" spans="1:18" s="93" customFormat="1" ht="15" customHeight="1" x14ac:dyDescent="0.25">
      <c r="A106" s="94">
        <v>52</v>
      </c>
      <c r="B106" s="94" t="s">
        <v>213</v>
      </c>
      <c r="C106" s="94" t="s">
        <v>369</v>
      </c>
      <c r="D106" s="92"/>
      <c r="E106" s="92" t="s">
        <v>200</v>
      </c>
      <c r="F106" s="92"/>
      <c r="G106" s="93" t="s">
        <v>7</v>
      </c>
      <c r="H106" s="94">
        <v>2</v>
      </c>
      <c r="J106" s="96"/>
      <c r="K106" s="95"/>
      <c r="L106" s="96"/>
      <c r="M106" s="95"/>
      <c r="N106" s="96"/>
      <c r="O106" s="95"/>
      <c r="P106" s="96"/>
      <c r="Q106" s="95"/>
      <c r="R106" s="96"/>
    </row>
    <row r="107" spans="1:18" s="93" customFormat="1" ht="15" customHeight="1" x14ac:dyDescent="0.25">
      <c r="A107" s="94">
        <v>52</v>
      </c>
      <c r="B107" s="94" t="s">
        <v>150</v>
      </c>
      <c r="C107" s="94" t="s">
        <v>370</v>
      </c>
      <c r="D107" s="92" t="s">
        <v>200</v>
      </c>
      <c r="E107" s="92"/>
      <c r="F107" s="92"/>
      <c r="G107" s="94" t="s">
        <v>249</v>
      </c>
      <c r="H107" s="94">
        <v>1</v>
      </c>
      <c r="I107" s="93" t="s">
        <v>251</v>
      </c>
      <c r="J107" s="96">
        <v>1</v>
      </c>
      <c r="K107" s="95"/>
      <c r="L107" s="96"/>
      <c r="M107" s="95"/>
      <c r="N107" s="96"/>
      <c r="O107" s="95"/>
      <c r="P107" s="96"/>
      <c r="Q107" s="95"/>
      <c r="R107" s="96"/>
    </row>
    <row r="108" spans="1:18" s="93" customFormat="1" ht="15" customHeight="1" x14ac:dyDescent="0.25">
      <c r="A108" s="94">
        <v>52</v>
      </c>
      <c r="B108" s="94" t="s">
        <v>150</v>
      </c>
      <c r="C108" s="94" t="s">
        <v>371</v>
      </c>
      <c r="D108" s="92"/>
      <c r="E108" s="92"/>
      <c r="F108" s="92" t="s">
        <v>200</v>
      </c>
      <c r="G108" s="94" t="s">
        <v>250</v>
      </c>
      <c r="H108" s="94">
        <v>1</v>
      </c>
      <c r="J108" s="96"/>
      <c r="K108" s="95"/>
      <c r="L108" s="96"/>
      <c r="M108" s="95"/>
      <c r="N108" s="96"/>
      <c r="O108" s="95"/>
      <c r="P108" s="96"/>
      <c r="Q108" s="95"/>
      <c r="R108" s="96"/>
    </row>
    <row r="109" spans="1:18" s="93" customFormat="1" ht="15" customHeight="1" x14ac:dyDescent="0.25">
      <c r="A109" s="94">
        <v>52</v>
      </c>
      <c r="B109" s="94" t="s">
        <v>150</v>
      </c>
      <c r="C109" s="94" t="s">
        <v>372</v>
      </c>
      <c r="D109" s="92" t="s">
        <v>200</v>
      </c>
      <c r="E109" s="92"/>
      <c r="F109" s="92"/>
      <c r="G109" s="94" t="s">
        <v>827</v>
      </c>
      <c r="H109" s="94">
        <v>1</v>
      </c>
      <c r="J109" s="96"/>
      <c r="K109" s="95"/>
      <c r="L109" s="96"/>
      <c r="M109" s="95"/>
      <c r="N109" s="96"/>
      <c r="O109" s="95"/>
      <c r="P109" s="96"/>
      <c r="Q109" s="95"/>
      <c r="R109" s="96"/>
    </row>
    <row r="110" spans="1:18" s="93" customFormat="1" ht="15" customHeight="1" x14ac:dyDescent="0.25">
      <c r="A110" s="94">
        <v>52</v>
      </c>
      <c r="B110" s="94" t="s">
        <v>150</v>
      </c>
      <c r="C110" s="94" t="s">
        <v>373</v>
      </c>
      <c r="D110" s="92"/>
      <c r="E110" s="92" t="s">
        <v>200</v>
      </c>
      <c r="F110" s="92"/>
      <c r="G110" s="93" t="s">
        <v>7</v>
      </c>
      <c r="H110" s="94">
        <v>13</v>
      </c>
      <c r="I110" s="94"/>
      <c r="J110" s="113"/>
      <c r="K110" s="94"/>
      <c r="L110" s="94"/>
      <c r="M110" s="95"/>
      <c r="N110" s="96"/>
      <c r="O110" s="95"/>
      <c r="P110" s="96"/>
      <c r="Q110" s="95"/>
      <c r="R110" s="96"/>
    </row>
    <row r="111" spans="1:18" s="93" customFormat="1" ht="15" customHeight="1" x14ac:dyDescent="0.25">
      <c r="A111" s="94">
        <v>52</v>
      </c>
      <c r="B111" s="94" t="s">
        <v>150</v>
      </c>
      <c r="C111" s="94" t="s">
        <v>374</v>
      </c>
      <c r="D111" s="92"/>
      <c r="E111" s="92"/>
      <c r="F111" s="92" t="s">
        <v>200</v>
      </c>
      <c r="G111" s="94" t="s">
        <v>201</v>
      </c>
      <c r="H111" s="94">
        <v>2</v>
      </c>
      <c r="J111" s="96"/>
      <c r="K111" s="95"/>
      <c r="L111" s="96"/>
      <c r="M111" s="95"/>
      <c r="N111" s="96"/>
      <c r="O111" s="95"/>
      <c r="P111" s="96"/>
      <c r="Q111" s="95"/>
      <c r="R111" s="96"/>
    </row>
    <row r="112" spans="1:18" s="93" customFormat="1" ht="15" customHeight="1" x14ac:dyDescent="0.25">
      <c r="A112" s="94">
        <v>52</v>
      </c>
      <c r="B112" s="94" t="s">
        <v>151</v>
      </c>
      <c r="C112" s="94" t="s">
        <v>375</v>
      </c>
      <c r="D112" s="92"/>
      <c r="E112" s="92"/>
      <c r="F112" s="92" t="s">
        <v>200</v>
      </c>
      <c r="G112" s="94" t="s">
        <v>817</v>
      </c>
      <c r="H112" s="94">
        <v>8</v>
      </c>
      <c r="J112" s="96"/>
      <c r="K112" s="95"/>
      <c r="L112" s="96"/>
      <c r="M112" s="95"/>
      <c r="N112" s="96"/>
      <c r="O112" s="95"/>
      <c r="P112" s="96"/>
      <c r="Q112" s="95"/>
      <c r="R112" s="96"/>
    </row>
    <row r="113" spans="1:18" s="93" customFormat="1" ht="15" customHeight="1" x14ac:dyDescent="0.25">
      <c r="A113" s="94">
        <v>52</v>
      </c>
      <c r="B113" s="94" t="s">
        <v>151</v>
      </c>
      <c r="C113" s="94" t="s">
        <v>376</v>
      </c>
      <c r="D113" s="92"/>
      <c r="E113" s="92"/>
      <c r="F113" s="92" t="s">
        <v>200</v>
      </c>
      <c r="G113" s="94" t="s">
        <v>827</v>
      </c>
      <c r="H113" s="94">
        <v>1</v>
      </c>
      <c r="J113" s="96"/>
      <c r="K113" s="95"/>
      <c r="L113" s="96"/>
      <c r="M113" s="95"/>
      <c r="N113" s="96"/>
      <c r="O113" s="95"/>
      <c r="P113" s="96"/>
      <c r="Q113" s="95"/>
      <c r="R113" s="96"/>
    </row>
    <row r="114" spans="1:18" s="93" customFormat="1" ht="15" customHeight="1" x14ac:dyDescent="0.25">
      <c r="A114" s="94">
        <v>52</v>
      </c>
      <c r="B114" s="94" t="s">
        <v>151</v>
      </c>
      <c r="C114" s="94" t="s">
        <v>377</v>
      </c>
      <c r="D114" s="92"/>
      <c r="E114" s="92" t="s">
        <v>200</v>
      </c>
      <c r="F114" s="92"/>
      <c r="G114" s="93" t="s">
        <v>7</v>
      </c>
      <c r="H114" s="94">
        <v>2</v>
      </c>
      <c r="J114" s="96"/>
      <c r="K114" s="95"/>
      <c r="L114" s="96"/>
      <c r="M114" s="95"/>
      <c r="N114" s="96"/>
      <c r="O114" s="95"/>
      <c r="P114" s="96"/>
      <c r="Q114" s="95"/>
      <c r="R114" s="96"/>
    </row>
    <row r="115" spans="1:18" s="93" customFormat="1" ht="15" customHeight="1" x14ac:dyDescent="0.25">
      <c r="A115" s="94">
        <v>52</v>
      </c>
      <c r="B115" s="94" t="s">
        <v>152</v>
      </c>
      <c r="C115" s="94" t="s">
        <v>378</v>
      </c>
      <c r="D115" s="92"/>
      <c r="E115" s="92"/>
      <c r="F115" s="92" t="s">
        <v>200</v>
      </c>
      <c r="G115" s="94" t="s">
        <v>258</v>
      </c>
      <c r="H115" s="94">
        <v>3</v>
      </c>
      <c r="J115" s="96"/>
      <c r="K115" s="95"/>
      <c r="L115" s="96"/>
      <c r="M115" s="95"/>
      <c r="N115" s="96"/>
      <c r="O115" s="95"/>
      <c r="P115" s="96"/>
      <c r="Q115" s="95"/>
      <c r="R115" s="96"/>
    </row>
    <row r="116" spans="1:18" s="93" customFormat="1" ht="15" customHeight="1" x14ac:dyDescent="0.25">
      <c r="A116" s="94">
        <v>52</v>
      </c>
      <c r="B116" s="94" t="s">
        <v>152</v>
      </c>
      <c r="C116" s="94" t="s">
        <v>379</v>
      </c>
      <c r="D116" s="92"/>
      <c r="E116" s="92"/>
      <c r="F116" s="92" t="s">
        <v>200</v>
      </c>
      <c r="G116" s="94" t="s">
        <v>250</v>
      </c>
      <c r="H116" s="94">
        <v>1</v>
      </c>
      <c r="J116" s="96"/>
      <c r="K116" s="95"/>
      <c r="L116" s="96"/>
      <c r="M116" s="95"/>
      <c r="N116" s="96"/>
      <c r="O116" s="95"/>
      <c r="P116" s="96"/>
      <c r="Q116" s="95"/>
      <c r="R116" s="96"/>
    </row>
    <row r="117" spans="1:18" s="93" customFormat="1" ht="15" customHeight="1" x14ac:dyDescent="0.25">
      <c r="A117" s="94">
        <v>52</v>
      </c>
      <c r="B117" s="94" t="s">
        <v>152</v>
      </c>
      <c r="C117" s="94" t="s">
        <v>380</v>
      </c>
      <c r="D117" s="92"/>
      <c r="E117" s="92" t="s">
        <v>200</v>
      </c>
      <c r="F117" s="92"/>
      <c r="G117" s="93" t="s">
        <v>7</v>
      </c>
      <c r="H117" s="94">
        <v>1</v>
      </c>
      <c r="J117" s="96"/>
      <c r="K117" s="95"/>
      <c r="L117" s="96"/>
      <c r="M117" s="95"/>
      <c r="N117" s="96"/>
      <c r="O117" s="95"/>
      <c r="P117" s="96"/>
      <c r="Q117" s="95"/>
      <c r="R117" s="96"/>
    </row>
    <row r="118" spans="1:18" s="93" customFormat="1" ht="15" customHeight="1" x14ac:dyDescent="0.25">
      <c r="A118" s="94">
        <v>52</v>
      </c>
      <c r="B118" s="94" t="s">
        <v>153</v>
      </c>
      <c r="C118" s="94" t="s">
        <v>381</v>
      </c>
      <c r="D118" s="92"/>
      <c r="E118" s="92"/>
      <c r="F118" s="92" t="s">
        <v>200</v>
      </c>
      <c r="G118" s="94" t="s">
        <v>258</v>
      </c>
      <c r="H118" s="94">
        <v>2</v>
      </c>
      <c r="J118" s="96"/>
      <c r="K118" s="95"/>
      <c r="L118" s="96"/>
      <c r="M118" s="95"/>
      <c r="N118" s="96"/>
      <c r="O118" s="95"/>
      <c r="P118" s="96"/>
      <c r="Q118" s="95"/>
      <c r="R118" s="96"/>
    </row>
    <row r="119" spans="1:18" s="93" customFormat="1" ht="15" customHeight="1" x14ac:dyDescent="0.25">
      <c r="A119" s="94">
        <v>52</v>
      </c>
      <c r="B119" s="94" t="s">
        <v>153</v>
      </c>
      <c r="C119" s="94" t="s">
        <v>382</v>
      </c>
      <c r="D119" s="92"/>
      <c r="E119" s="92" t="s">
        <v>200</v>
      </c>
      <c r="F119" s="92"/>
      <c r="G119" s="93" t="s">
        <v>7</v>
      </c>
      <c r="H119" s="94">
        <v>4</v>
      </c>
      <c r="J119" s="96"/>
      <c r="K119" s="95"/>
      <c r="L119" s="96"/>
      <c r="M119" s="95"/>
      <c r="N119" s="96"/>
      <c r="O119" s="95"/>
      <c r="P119" s="96"/>
      <c r="Q119" s="95"/>
      <c r="R119" s="96"/>
    </row>
    <row r="120" spans="1:18" s="93" customFormat="1" ht="15" customHeight="1" x14ac:dyDescent="0.25">
      <c r="A120" s="94">
        <v>52</v>
      </c>
      <c r="B120" s="94" t="s">
        <v>214</v>
      </c>
      <c r="C120" s="94" t="s">
        <v>383</v>
      </c>
      <c r="D120" s="92"/>
      <c r="E120" s="92" t="s">
        <v>200</v>
      </c>
      <c r="F120" s="92"/>
      <c r="G120" s="93" t="s">
        <v>7</v>
      </c>
      <c r="H120" s="94">
        <v>2</v>
      </c>
      <c r="J120" s="96"/>
      <c r="K120" s="95"/>
      <c r="L120" s="96"/>
      <c r="M120" s="95"/>
      <c r="N120" s="96"/>
      <c r="O120" s="95"/>
      <c r="P120" s="96"/>
      <c r="Q120" s="95"/>
      <c r="R120" s="96"/>
    </row>
    <row r="121" spans="1:18" s="93" customFormat="1" ht="15" customHeight="1" x14ac:dyDescent="0.25">
      <c r="A121" s="94">
        <v>32</v>
      </c>
      <c r="B121" s="94" t="s">
        <v>154</v>
      </c>
      <c r="C121" s="94" t="s">
        <v>384</v>
      </c>
      <c r="D121" s="92" t="s">
        <v>200</v>
      </c>
      <c r="E121" s="92"/>
      <c r="F121" s="92"/>
      <c r="G121" s="94" t="s">
        <v>203</v>
      </c>
      <c r="H121" s="94">
        <v>26</v>
      </c>
      <c r="I121" s="93" t="s">
        <v>271</v>
      </c>
      <c r="J121" s="96">
        <v>1</v>
      </c>
      <c r="K121" s="95"/>
      <c r="L121" s="96"/>
      <c r="M121" s="95"/>
      <c r="N121" s="96"/>
      <c r="O121" s="95"/>
      <c r="P121" s="96"/>
      <c r="Q121" s="95"/>
      <c r="R121" s="96"/>
    </row>
    <row r="122" spans="1:18" s="93" customFormat="1" ht="15" customHeight="1" x14ac:dyDescent="0.25">
      <c r="A122" s="94">
        <v>24</v>
      </c>
      <c r="B122" s="94" t="s">
        <v>215</v>
      </c>
      <c r="C122" s="94" t="s">
        <v>385</v>
      </c>
      <c r="D122" s="92"/>
      <c r="E122" s="92"/>
      <c r="F122" s="92" t="s">
        <v>200</v>
      </c>
      <c r="G122" s="94" t="s">
        <v>254</v>
      </c>
      <c r="H122" s="94">
        <v>1</v>
      </c>
      <c r="J122" s="96"/>
      <c r="K122" s="95"/>
      <c r="L122" s="96"/>
      <c r="M122" s="95"/>
      <c r="N122" s="96"/>
      <c r="O122" s="95"/>
      <c r="P122" s="96"/>
      <c r="Q122" s="95"/>
      <c r="R122" s="96"/>
    </row>
    <row r="123" spans="1:18" s="93" customFormat="1" ht="15" customHeight="1" x14ac:dyDescent="0.25">
      <c r="A123" s="94">
        <v>24</v>
      </c>
      <c r="B123" s="94" t="s">
        <v>215</v>
      </c>
      <c r="C123" s="94" t="s">
        <v>386</v>
      </c>
      <c r="D123" s="92" t="s">
        <v>200</v>
      </c>
      <c r="E123" s="92"/>
      <c r="F123" s="92"/>
      <c r="G123" s="94" t="s">
        <v>824</v>
      </c>
      <c r="H123" s="94">
        <v>1</v>
      </c>
      <c r="J123" s="96"/>
      <c r="K123" s="95"/>
      <c r="L123" s="96"/>
      <c r="M123" s="95"/>
      <c r="N123" s="96"/>
      <c r="O123" s="95"/>
      <c r="P123" s="96"/>
      <c r="Q123" s="95"/>
      <c r="R123" s="96"/>
    </row>
    <row r="124" spans="1:18" s="93" customFormat="1" ht="15" customHeight="1" x14ac:dyDescent="0.25">
      <c r="A124" s="94">
        <v>24</v>
      </c>
      <c r="B124" s="94" t="s">
        <v>877</v>
      </c>
      <c r="C124" s="122" t="s">
        <v>862</v>
      </c>
      <c r="D124" s="92"/>
      <c r="E124" s="92"/>
      <c r="F124" s="92" t="s">
        <v>200</v>
      </c>
      <c r="G124" s="94" t="s">
        <v>202</v>
      </c>
      <c r="H124" s="94">
        <v>1</v>
      </c>
      <c r="J124" s="96"/>
      <c r="K124" s="95"/>
      <c r="L124" s="96"/>
      <c r="M124" s="95"/>
      <c r="N124" s="96"/>
      <c r="O124" s="95"/>
      <c r="P124" s="96"/>
      <c r="Q124" s="95"/>
      <c r="R124" s="96"/>
    </row>
    <row r="125" spans="1:18" s="93" customFormat="1" ht="15" customHeight="1" x14ac:dyDescent="0.25">
      <c r="A125" s="94">
        <v>24</v>
      </c>
      <c r="B125" s="94" t="s">
        <v>155</v>
      </c>
      <c r="C125" s="94" t="s">
        <v>387</v>
      </c>
      <c r="D125" s="92" t="s">
        <v>200</v>
      </c>
      <c r="E125" s="92"/>
      <c r="F125" s="92"/>
      <c r="G125" s="94" t="s">
        <v>833</v>
      </c>
      <c r="H125" s="94">
        <v>1</v>
      </c>
      <c r="J125" s="96"/>
      <c r="K125" s="95"/>
      <c r="L125" s="96"/>
      <c r="M125" s="95"/>
      <c r="N125" s="96"/>
      <c r="O125" s="95"/>
      <c r="P125" s="96"/>
      <c r="Q125" s="95"/>
      <c r="R125" s="96"/>
    </row>
    <row r="126" spans="1:18" s="93" customFormat="1" ht="15" customHeight="1" x14ac:dyDescent="0.25">
      <c r="A126" s="94">
        <v>24</v>
      </c>
      <c r="B126" s="94" t="s">
        <v>155</v>
      </c>
      <c r="C126" s="94" t="s">
        <v>388</v>
      </c>
      <c r="D126" s="92" t="s">
        <v>200</v>
      </c>
      <c r="E126" s="92"/>
      <c r="F126" s="92"/>
      <c r="G126" s="94" t="s">
        <v>834</v>
      </c>
      <c r="H126" s="94">
        <v>1</v>
      </c>
      <c r="J126" s="96"/>
      <c r="K126" s="95"/>
      <c r="L126" s="96"/>
      <c r="M126" s="95"/>
      <c r="N126" s="96"/>
      <c r="O126" s="95"/>
      <c r="P126" s="96"/>
      <c r="Q126" s="95"/>
      <c r="R126" s="96"/>
    </row>
    <row r="127" spans="1:18" s="93" customFormat="1" ht="15" customHeight="1" x14ac:dyDescent="0.25">
      <c r="A127" s="94">
        <v>24</v>
      </c>
      <c r="B127" s="94" t="s">
        <v>155</v>
      </c>
      <c r="C127" s="94" t="s">
        <v>389</v>
      </c>
      <c r="D127" s="92" t="s">
        <v>200</v>
      </c>
      <c r="E127" s="92"/>
      <c r="F127" s="92"/>
      <c r="G127" s="94" t="s">
        <v>202</v>
      </c>
      <c r="H127" s="94">
        <v>11</v>
      </c>
      <c r="I127" s="93" t="s">
        <v>251</v>
      </c>
      <c r="J127" s="96">
        <v>2</v>
      </c>
      <c r="K127" s="95"/>
      <c r="L127" s="96"/>
      <c r="M127" s="95"/>
      <c r="N127" s="96"/>
      <c r="O127" s="95"/>
      <c r="P127" s="96"/>
      <c r="Q127" s="95"/>
      <c r="R127" s="96"/>
    </row>
    <row r="128" spans="1:18" s="93" customFormat="1" ht="15" customHeight="1" x14ac:dyDescent="0.25">
      <c r="A128" s="94">
        <v>24</v>
      </c>
      <c r="B128" s="94" t="s">
        <v>155</v>
      </c>
      <c r="C128" s="94" t="s">
        <v>390</v>
      </c>
      <c r="D128" s="92"/>
      <c r="E128" s="92"/>
      <c r="F128" s="92" t="s">
        <v>200</v>
      </c>
      <c r="G128" s="94" t="s">
        <v>203</v>
      </c>
      <c r="H128" s="94">
        <v>13</v>
      </c>
      <c r="J128" s="96"/>
      <c r="K128" s="95"/>
      <c r="L128" s="96"/>
      <c r="M128" s="95"/>
      <c r="N128" s="96"/>
      <c r="O128" s="95"/>
      <c r="P128" s="96"/>
      <c r="Q128" s="95"/>
      <c r="R128" s="96"/>
    </row>
    <row r="129" spans="1:18" s="93" customFormat="1" ht="15" customHeight="1" x14ac:dyDescent="0.25">
      <c r="A129" s="94">
        <v>24</v>
      </c>
      <c r="B129" s="94" t="s">
        <v>876</v>
      </c>
      <c r="C129" s="94" t="s">
        <v>863</v>
      </c>
      <c r="D129" s="92" t="s">
        <v>200</v>
      </c>
      <c r="E129" s="92"/>
      <c r="F129" s="92"/>
      <c r="G129" s="94" t="s">
        <v>824</v>
      </c>
      <c r="H129" s="94">
        <v>1</v>
      </c>
      <c r="J129" s="96"/>
      <c r="K129" s="95"/>
      <c r="L129" s="96"/>
      <c r="M129" s="95"/>
      <c r="N129" s="96"/>
      <c r="O129" s="95"/>
      <c r="P129" s="96"/>
      <c r="Q129" s="95"/>
      <c r="R129" s="96"/>
    </row>
    <row r="130" spans="1:18" s="93" customFormat="1" ht="15" customHeight="1" x14ac:dyDescent="0.25">
      <c r="A130" s="94">
        <v>24</v>
      </c>
      <c r="B130" s="94" t="s">
        <v>876</v>
      </c>
      <c r="C130" s="94" t="s">
        <v>864</v>
      </c>
      <c r="D130" s="92"/>
      <c r="E130" s="92"/>
      <c r="F130" s="92" t="s">
        <v>200</v>
      </c>
      <c r="G130" s="94" t="s">
        <v>202</v>
      </c>
      <c r="H130" s="94">
        <v>8</v>
      </c>
      <c r="J130" s="96"/>
      <c r="K130" s="95"/>
      <c r="L130" s="96"/>
      <c r="M130" s="95"/>
      <c r="N130" s="96"/>
      <c r="O130" s="95"/>
      <c r="P130" s="96"/>
      <c r="Q130" s="95"/>
      <c r="R130" s="96"/>
    </row>
    <row r="131" spans="1:18" s="93" customFormat="1" ht="15" customHeight="1" x14ac:dyDescent="0.25">
      <c r="A131" s="94">
        <v>24</v>
      </c>
      <c r="B131" s="94" t="s">
        <v>876</v>
      </c>
      <c r="C131" s="94" t="s">
        <v>865</v>
      </c>
      <c r="D131" s="92" t="s">
        <v>200</v>
      </c>
      <c r="E131" s="92"/>
      <c r="F131" s="92"/>
      <c r="G131" s="94" t="s">
        <v>833</v>
      </c>
      <c r="H131" s="94">
        <v>1</v>
      </c>
      <c r="J131" s="96"/>
      <c r="K131" s="95"/>
      <c r="L131" s="96"/>
      <c r="M131" s="95"/>
      <c r="N131" s="96"/>
      <c r="O131" s="95"/>
      <c r="P131" s="96"/>
      <c r="Q131" s="95"/>
      <c r="R131" s="96"/>
    </row>
    <row r="132" spans="1:18" s="93" customFormat="1" ht="15" customHeight="1" x14ac:dyDescent="0.25">
      <c r="A132" s="94">
        <v>24</v>
      </c>
      <c r="B132" s="94" t="s">
        <v>876</v>
      </c>
      <c r="C132" s="94" t="s">
        <v>866</v>
      </c>
      <c r="D132" s="92"/>
      <c r="E132" s="92"/>
      <c r="F132" s="92" t="s">
        <v>200</v>
      </c>
      <c r="G132" s="94" t="s">
        <v>203</v>
      </c>
      <c r="H132" s="94">
        <v>10</v>
      </c>
      <c r="J132" s="96"/>
      <c r="K132" s="95"/>
      <c r="L132" s="96"/>
      <c r="M132" s="95"/>
      <c r="N132" s="96"/>
      <c r="O132" s="95"/>
      <c r="P132" s="96"/>
      <c r="Q132" s="95"/>
      <c r="R132" s="96"/>
    </row>
    <row r="133" spans="1:18" s="93" customFormat="1" ht="15" customHeight="1" x14ac:dyDescent="0.25">
      <c r="A133" s="94">
        <v>24</v>
      </c>
      <c r="B133" s="94" t="s">
        <v>216</v>
      </c>
      <c r="C133" s="94" t="s">
        <v>391</v>
      </c>
      <c r="D133" s="92" t="s">
        <v>200</v>
      </c>
      <c r="E133" s="92"/>
      <c r="F133" s="92"/>
      <c r="G133" s="94" t="s">
        <v>202</v>
      </c>
      <c r="H133" s="94">
        <v>1</v>
      </c>
      <c r="I133" s="93" t="s">
        <v>251</v>
      </c>
      <c r="J133" s="96">
        <v>1</v>
      </c>
      <c r="K133" s="95"/>
      <c r="L133" s="96"/>
      <c r="M133" s="95"/>
      <c r="N133" s="96"/>
      <c r="O133" s="95"/>
      <c r="P133" s="96"/>
      <c r="Q133" s="95"/>
      <c r="R133" s="96"/>
    </row>
    <row r="134" spans="1:18" s="93" customFormat="1" ht="15" customHeight="1" x14ac:dyDescent="0.25">
      <c r="A134" s="94">
        <v>24</v>
      </c>
      <c r="B134" s="94" t="s">
        <v>216</v>
      </c>
      <c r="C134" s="94" t="s">
        <v>392</v>
      </c>
      <c r="D134" s="92" t="s">
        <v>200</v>
      </c>
      <c r="E134" s="92"/>
      <c r="F134" s="92"/>
      <c r="G134" s="94" t="s">
        <v>257</v>
      </c>
      <c r="H134" s="94">
        <v>1</v>
      </c>
      <c r="J134" s="96"/>
      <c r="K134" s="95"/>
      <c r="L134" s="96"/>
      <c r="M134" s="95"/>
      <c r="N134" s="96"/>
      <c r="O134" s="95"/>
      <c r="P134" s="96"/>
      <c r="Q134" s="95"/>
      <c r="R134" s="96"/>
    </row>
    <row r="135" spans="1:18" s="93" customFormat="1" ht="15" customHeight="1" x14ac:dyDescent="0.25">
      <c r="A135" s="94">
        <v>24</v>
      </c>
      <c r="B135" s="94" t="s">
        <v>875</v>
      </c>
      <c r="C135" s="94" t="s">
        <v>867</v>
      </c>
      <c r="D135" s="92"/>
      <c r="E135" s="92"/>
      <c r="F135" s="92" t="s">
        <v>200</v>
      </c>
      <c r="G135" s="94" t="s">
        <v>202</v>
      </c>
      <c r="H135" s="94">
        <v>1</v>
      </c>
      <c r="J135" s="96"/>
      <c r="K135" s="95"/>
      <c r="L135" s="96"/>
      <c r="M135" s="95"/>
      <c r="N135" s="96"/>
      <c r="O135" s="95"/>
      <c r="P135" s="96"/>
      <c r="Q135" s="95"/>
      <c r="R135" s="96"/>
    </row>
    <row r="136" spans="1:18" s="93" customFormat="1" ht="15" customHeight="1" x14ac:dyDescent="0.25">
      <c r="A136" s="94">
        <v>24</v>
      </c>
      <c r="B136" s="94" t="s">
        <v>875</v>
      </c>
      <c r="C136" s="94" t="s">
        <v>868</v>
      </c>
      <c r="D136" s="92" t="s">
        <v>200</v>
      </c>
      <c r="E136" s="92"/>
      <c r="F136" s="92"/>
      <c r="G136" s="94" t="s">
        <v>833</v>
      </c>
      <c r="H136" s="94">
        <v>1</v>
      </c>
      <c r="J136" s="96"/>
      <c r="K136" s="95"/>
      <c r="L136" s="96"/>
      <c r="M136" s="95"/>
      <c r="N136" s="96"/>
      <c r="O136" s="95"/>
      <c r="P136" s="96"/>
      <c r="Q136" s="95"/>
      <c r="R136" s="96"/>
    </row>
    <row r="137" spans="1:18" s="93" customFormat="1" ht="15" customHeight="1" x14ac:dyDescent="0.25">
      <c r="A137" s="94">
        <v>43</v>
      </c>
      <c r="B137" s="94" t="s">
        <v>156</v>
      </c>
      <c r="C137" s="94" t="s">
        <v>393</v>
      </c>
      <c r="D137" s="92"/>
      <c r="E137" s="92" t="s">
        <v>200</v>
      </c>
      <c r="F137" s="92"/>
      <c r="G137" s="93" t="s">
        <v>7</v>
      </c>
      <c r="H137" s="94">
        <v>14</v>
      </c>
      <c r="J137" s="96"/>
      <c r="K137" s="95"/>
      <c r="L137" s="96"/>
      <c r="M137" s="95"/>
      <c r="N137" s="96"/>
      <c r="O137" s="95"/>
      <c r="P137" s="96"/>
      <c r="Q137" s="95"/>
      <c r="R137" s="96"/>
    </row>
    <row r="138" spans="1:18" s="93" customFormat="1" ht="15" customHeight="1" x14ac:dyDescent="0.25">
      <c r="A138" s="94">
        <v>43</v>
      </c>
      <c r="B138" s="94" t="s">
        <v>156</v>
      </c>
      <c r="C138" s="94" t="s">
        <v>394</v>
      </c>
      <c r="D138" s="92"/>
      <c r="E138" s="92" t="s">
        <v>200</v>
      </c>
      <c r="F138" s="92"/>
      <c r="G138" s="93" t="s">
        <v>7</v>
      </c>
      <c r="H138" s="94">
        <v>4</v>
      </c>
      <c r="I138" s="94"/>
      <c r="J138" s="113"/>
      <c r="K138" s="95"/>
      <c r="L138" s="96"/>
      <c r="M138" s="95"/>
      <c r="N138" s="96"/>
      <c r="O138" s="95"/>
      <c r="P138" s="96"/>
      <c r="Q138" s="95"/>
      <c r="R138" s="96"/>
    </row>
    <row r="139" spans="1:18" s="93" customFormat="1" ht="15" customHeight="1" x14ac:dyDescent="0.25">
      <c r="A139" s="94">
        <v>43</v>
      </c>
      <c r="B139" s="94" t="s">
        <v>217</v>
      </c>
      <c r="C139" s="94" t="s">
        <v>395</v>
      </c>
      <c r="D139" s="92" t="s">
        <v>200</v>
      </c>
      <c r="E139" s="92"/>
      <c r="F139" s="92"/>
      <c r="G139" s="94" t="s">
        <v>827</v>
      </c>
      <c r="H139" s="94">
        <v>1</v>
      </c>
      <c r="I139" s="94"/>
      <c r="J139" s="113"/>
      <c r="K139" s="95"/>
      <c r="L139" s="96"/>
      <c r="M139" s="95"/>
      <c r="N139" s="96"/>
      <c r="O139" s="95"/>
      <c r="P139" s="96"/>
      <c r="Q139" s="95"/>
      <c r="R139" s="96"/>
    </row>
    <row r="140" spans="1:18" s="93" customFormat="1" ht="15" customHeight="1" x14ac:dyDescent="0.25">
      <c r="A140" s="94">
        <v>43</v>
      </c>
      <c r="B140" s="94" t="s">
        <v>218</v>
      </c>
      <c r="C140" s="94" t="s">
        <v>396</v>
      </c>
      <c r="D140" s="92"/>
      <c r="E140" s="92" t="s">
        <v>200</v>
      </c>
      <c r="F140" s="92"/>
      <c r="G140" s="93" t="s">
        <v>7</v>
      </c>
      <c r="H140" s="94">
        <v>2</v>
      </c>
      <c r="I140" s="94"/>
      <c r="J140" s="113"/>
      <c r="K140" s="95"/>
      <c r="L140" s="96"/>
      <c r="M140" s="95"/>
      <c r="N140" s="96"/>
      <c r="O140" s="95"/>
      <c r="P140" s="96"/>
      <c r="Q140" s="95"/>
      <c r="R140" s="96"/>
    </row>
    <row r="141" spans="1:18" s="93" customFormat="1" ht="15" customHeight="1" x14ac:dyDescent="0.25">
      <c r="A141" s="94">
        <v>43</v>
      </c>
      <c r="B141" s="94" t="s">
        <v>270</v>
      </c>
      <c r="C141" s="94" t="s">
        <v>397</v>
      </c>
      <c r="D141" s="92"/>
      <c r="E141" s="92" t="s">
        <v>200</v>
      </c>
      <c r="F141" s="92"/>
      <c r="G141" s="93" t="s">
        <v>7</v>
      </c>
      <c r="H141" s="94">
        <v>1</v>
      </c>
      <c r="I141" s="94"/>
      <c r="J141" s="113"/>
      <c r="K141" s="95"/>
      <c r="L141" s="96"/>
      <c r="M141" s="95"/>
      <c r="N141" s="96"/>
      <c r="O141" s="95"/>
      <c r="P141" s="96"/>
      <c r="Q141" s="95"/>
      <c r="R141" s="96"/>
    </row>
    <row r="142" spans="1:18" s="93" customFormat="1" ht="15" customHeight="1" x14ac:dyDescent="0.25">
      <c r="A142" s="94">
        <v>52</v>
      </c>
      <c r="B142" s="94" t="s">
        <v>398</v>
      </c>
      <c r="C142" s="94" t="s">
        <v>399</v>
      </c>
      <c r="D142" s="92"/>
      <c r="E142" s="92" t="s">
        <v>200</v>
      </c>
      <c r="F142" s="92"/>
      <c r="G142" s="93" t="s">
        <v>7</v>
      </c>
      <c r="H142" s="94">
        <v>1</v>
      </c>
      <c r="I142" s="94"/>
      <c r="J142" s="113"/>
      <c r="K142" s="95"/>
      <c r="L142" s="96"/>
      <c r="M142" s="95"/>
      <c r="N142" s="96"/>
      <c r="O142" s="95"/>
      <c r="P142" s="96"/>
      <c r="Q142" s="95"/>
      <c r="R142" s="96"/>
    </row>
    <row r="143" spans="1:18" s="93" customFormat="1" ht="15" customHeight="1" x14ac:dyDescent="0.25">
      <c r="A143" s="94">
        <v>52</v>
      </c>
      <c r="B143" s="94" t="s">
        <v>400</v>
      </c>
      <c r="C143" s="94" t="s">
        <v>401</v>
      </c>
      <c r="D143" s="92"/>
      <c r="E143" s="92" t="s">
        <v>200</v>
      </c>
      <c r="F143" s="92"/>
      <c r="G143" s="93" t="s">
        <v>7</v>
      </c>
      <c r="H143" s="94">
        <v>3</v>
      </c>
      <c r="I143" s="94"/>
      <c r="J143" s="113"/>
      <c r="K143" s="95"/>
      <c r="L143" s="96"/>
      <c r="M143" s="95"/>
      <c r="N143" s="96"/>
      <c r="O143" s="95"/>
      <c r="P143" s="96"/>
      <c r="Q143" s="95"/>
      <c r="R143" s="96"/>
    </row>
    <row r="144" spans="1:18" s="93" customFormat="1" ht="15" customHeight="1" x14ac:dyDescent="0.25">
      <c r="A144" s="94">
        <v>19</v>
      </c>
      <c r="B144" s="94" t="s">
        <v>402</v>
      </c>
      <c r="C144" s="94" t="s">
        <v>403</v>
      </c>
      <c r="D144" s="92" t="s">
        <v>200</v>
      </c>
      <c r="E144" s="92"/>
      <c r="F144" s="92"/>
      <c r="G144" s="94" t="s">
        <v>824</v>
      </c>
      <c r="H144" s="94">
        <v>1</v>
      </c>
      <c r="I144" s="95"/>
      <c r="J144" s="113"/>
      <c r="K144" s="95"/>
      <c r="L144" s="96"/>
      <c r="M144" s="95"/>
      <c r="N144" s="96"/>
      <c r="O144" s="95"/>
      <c r="P144" s="96"/>
      <c r="Q144" s="95"/>
      <c r="R144" s="96"/>
    </row>
    <row r="145" spans="1:18" s="93" customFormat="1" ht="15" customHeight="1" x14ac:dyDescent="0.25">
      <c r="A145" s="94">
        <v>19</v>
      </c>
      <c r="B145" s="94" t="s">
        <v>404</v>
      </c>
      <c r="C145" s="94" t="s">
        <v>405</v>
      </c>
      <c r="D145" s="92"/>
      <c r="E145" s="92"/>
      <c r="F145" s="92" t="s">
        <v>200</v>
      </c>
      <c r="G145" s="94" t="s">
        <v>827</v>
      </c>
      <c r="H145" s="94">
        <v>1</v>
      </c>
      <c r="I145" s="95"/>
      <c r="J145" s="113"/>
      <c r="K145" s="95"/>
      <c r="L145" s="96"/>
      <c r="M145" s="95"/>
      <c r="N145" s="96"/>
      <c r="O145" s="95"/>
      <c r="P145" s="96"/>
      <c r="Q145" s="95"/>
      <c r="R145" s="96"/>
    </row>
    <row r="146" spans="1:18" s="93" customFormat="1" ht="15" customHeight="1" x14ac:dyDescent="0.25">
      <c r="A146" s="94">
        <v>19</v>
      </c>
      <c r="B146" s="94" t="s">
        <v>406</v>
      </c>
      <c r="C146" s="94" t="s">
        <v>407</v>
      </c>
      <c r="D146" s="92" t="s">
        <v>200</v>
      </c>
      <c r="E146" s="92"/>
      <c r="F146" s="92"/>
      <c r="G146" s="94" t="s">
        <v>824</v>
      </c>
      <c r="H146" s="94">
        <v>1</v>
      </c>
      <c r="J146" s="96"/>
      <c r="K146" s="95"/>
      <c r="L146" s="96"/>
      <c r="M146" s="95"/>
      <c r="N146" s="96"/>
      <c r="O146" s="95"/>
      <c r="P146" s="96"/>
      <c r="Q146" s="95"/>
      <c r="R146" s="96"/>
    </row>
    <row r="147" spans="1:18" s="93" customFormat="1" ht="15" customHeight="1" x14ac:dyDescent="0.25">
      <c r="A147" s="94">
        <v>24</v>
      </c>
      <c r="B147" s="94" t="s">
        <v>157</v>
      </c>
      <c r="C147" s="94" t="s">
        <v>408</v>
      </c>
      <c r="D147" s="92"/>
      <c r="E147" s="92" t="s">
        <v>200</v>
      </c>
      <c r="F147" s="92"/>
      <c r="G147" s="93" t="s">
        <v>7</v>
      </c>
      <c r="H147" s="94">
        <v>2</v>
      </c>
      <c r="J147" s="96"/>
      <c r="K147" s="95"/>
      <c r="L147" s="96"/>
      <c r="M147" s="95"/>
      <c r="N147" s="96"/>
      <c r="O147" s="95"/>
      <c r="P147" s="96"/>
      <c r="Q147" s="95"/>
      <c r="R147" s="96"/>
    </row>
    <row r="148" spans="1:18" s="93" customFormat="1" ht="15" customHeight="1" x14ac:dyDescent="0.25">
      <c r="A148" s="94">
        <v>24</v>
      </c>
      <c r="B148" s="94" t="s">
        <v>158</v>
      </c>
      <c r="C148" s="94" t="s">
        <v>409</v>
      </c>
      <c r="D148" s="92" t="s">
        <v>200</v>
      </c>
      <c r="E148" s="92"/>
      <c r="F148" s="92"/>
      <c r="G148" s="94" t="s">
        <v>201</v>
      </c>
      <c r="H148" s="94">
        <v>2</v>
      </c>
      <c r="J148" s="96"/>
      <c r="K148" s="95"/>
      <c r="L148" s="96"/>
      <c r="M148" s="95"/>
      <c r="N148" s="96"/>
      <c r="O148" s="95"/>
      <c r="P148" s="96"/>
      <c r="Q148" s="95"/>
      <c r="R148" s="96"/>
    </row>
    <row r="149" spans="1:18" s="93" customFormat="1" ht="15" customHeight="1" x14ac:dyDescent="0.25">
      <c r="A149" s="94">
        <v>24</v>
      </c>
      <c r="B149" s="94" t="s">
        <v>158</v>
      </c>
      <c r="C149" s="94" t="s">
        <v>410</v>
      </c>
      <c r="D149" s="92"/>
      <c r="E149" s="92" t="s">
        <v>200</v>
      </c>
      <c r="F149" s="92"/>
      <c r="G149" s="93" t="s">
        <v>7</v>
      </c>
      <c r="H149" s="94">
        <v>1</v>
      </c>
      <c r="J149" s="96"/>
      <c r="K149" s="95"/>
      <c r="L149" s="96"/>
      <c r="M149" s="95"/>
      <c r="N149" s="96"/>
      <c r="O149" s="95"/>
      <c r="P149" s="96"/>
      <c r="Q149" s="95"/>
      <c r="R149" s="96"/>
    </row>
    <row r="150" spans="1:18" s="93" customFormat="1" ht="15" customHeight="1" x14ac:dyDescent="0.25">
      <c r="A150" s="94">
        <v>24</v>
      </c>
      <c r="B150" s="94" t="s">
        <v>219</v>
      </c>
      <c r="C150" s="94" t="s">
        <v>411</v>
      </c>
      <c r="D150" s="92" t="s">
        <v>200</v>
      </c>
      <c r="E150" s="92"/>
      <c r="F150" s="92"/>
      <c r="G150" s="94" t="s">
        <v>201</v>
      </c>
      <c r="H150" s="94">
        <v>2</v>
      </c>
      <c r="J150" s="96"/>
      <c r="K150" s="95"/>
      <c r="L150" s="96"/>
      <c r="M150" s="95"/>
      <c r="N150" s="96"/>
      <c r="O150" s="95"/>
      <c r="P150" s="96"/>
      <c r="Q150" s="95"/>
      <c r="R150" s="96"/>
    </row>
    <row r="151" spans="1:18" s="93" customFormat="1" ht="15" customHeight="1" x14ac:dyDescent="0.25">
      <c r="A151" s="94">
        <v>24</v>
      </c>
      <c r="B151" s="94" t="s">
        <v>269</v>
      </c>
      <c r="C151" s="94" t="s">
        <v>412</v>
      </c>
      <c r="D151" s="92"/>
      <c r="E151" s="92"/>
      <c r="F151" s="92" t="s">
        <v>200</v>
      </c>
      <c r="G151" s="94" t="s">
        <v>827</v>
      </c>
      <c r="H151" s="94">
        <v>1</v>
      </c>
      <c r="J151" s="96"/>
      <c r="K151" s="95"/>
      <c r="L151" s="96"/>
      <c r="M151" s="95"/>
      <c r="N151" s="96"/>
      <c r="O151" s="95"/>
      <c r="P151" s="96"/>
      <c r="Q151" s="95"/>
      <c r="R151" s="96"/>
    </row>
    <row r="152" spans="1:18" s="93" customFormat="1" ht="15" customHeight="1" x14ac:dyDescent="0.25">
      <c r="A152" s="94">
        <v>24</v>
      </c>
      <c r="B152" s="94" t="s">
        <v>159</v>
      </c>
      <c r="C152" s="94" t="s">
        <v>413</v>
      </c>
      <c r="D152" s="92"/>
      <c r="E152" s="92"/>
      <c r="F152" s="92" t="s">
        <v>200</v>
      </c>
      <c r="G152" s="94" t="s">
        <v>827</v>
      </c>
      <c r="H152" s="94">
        <v>2</v>
      </c>
      <c r="J152" s="96"/>
      <c r="K152" s="95"/>
      <c r="L152" s="96"/>
      <c r="M152" s="95"/>
      <c r="N152" s="96"/>
      <c r="O152" s="95"/>
      <c r="P152" s="96"/>
      <c r="Q152" s="95"/>
      <c r="R152" s="96"/>
    </row>
    <row r="153" spans="1:18" s="93" customFormat="1" ht="15" customHeight="1" x14ac:dyDescent="0.25">
      <c r="A153" s="94">
        <v>24</v>
      </c>
      <c r="B153" s="94" t="s">
        <v>159</v>
      </c>
      <c r="C153" s="94" t="s">
        <v>414</v>
      </c>
      <c r="D153" s="92"/>
      <c r="E153" s="92" t="s">
        <v>200</v>
      </c>
      <c r="F153" s="92"/>
      <c r="G153" s="93" t="s">
        <v>7</v>
      </c>
      <c r="H153" s="94">
        <v>10</v>
      </c>
      <c r="J153" s="96"/>
      <c r="K153" s="95"/>
      <c r="L153" s="96"/>
      <c r="M153" s="95"/>
      <c r="N153" s="96"/>
      <c r="O153" s="95"/>
      <c r="P153" s="96"/>
      <c r="Q153" s="95"/>
      <c r="R153" s="96"/>
    </row>
    <row r="154" spans="1:18" s="93" customFormat="1" ht="15" customHeight="1" x14ac:dyDescent="0.25">
      <c r="A154" s="94">
        <v>24</v>
      </c>
      <c r="B154" s="94" t="s">
        <v>159</v>
      </c>
      <c r="C154" s="94" t="s">
        <v>415</v>
      </c>
      <c r="D154" s="92"/>
      <c r="E154" s="92" t="s">
        <v>200</v>
      </c>
      <c r="F154" s="92"/>
      <c r="G154" s="93" t="s">
        <v>7</v>
      </c>
      <c r="H154" s="94">
        <v>1</v>
      </c>
      <c r="J154" s="96"/>
      <c r="K154" s="95"/>
      <c r="L154" s="96"/>
      <c r="M154" s="95"/>
      <c r="N154" s="96"/>
      <c r="O154" s="95"/>
      <c r="P154" s="96"/>
      <c r="Q154" s="95"/>
      <c r="R154" s="96"/>
    </row>
    <row r="155" spans="1:18" s="93" customFormat="1" ht="15" customHeight="1" x14ac:dyDescent="0.25">
      <c r="A155" s="94">
        <v>24</v>
      </c>
      <c r="B155" s="94" t="s">
        <v>268</v>
      </c>
      <c r="C155" s="94" t="s">
        <v>416</v>
      </c>
      <c r="D155" s="92"/>
      <c r="E155" s="92" t="s">
        <v>200</v>
      </c>
      <c r="F155" s="92"/>
      <c r="G155" s="93" t="s">
        <v>7</v>
      </c>
      <c r="H155" s="94">
        <v>1</v>
      </c>
      <c r="J155" s="96"/>
      <c r="K155" s="95"/>
      <c r="L155" s="96"/>
      <c r="M155" s="95"/>
      <c r="N155" s="96"/>
      <c r="O155" s="95"/>
      <c r="P155" s="96"/>
      <c r="Q155" s="95"/>
      <c r="R155" s="96"/>
    </row>
    <row r="156" spans="1:18" s="93" customFormat="1" ht="15" customHeight="1" x14ac:dyDescent="0.25">
      <c r="A156" s="94">
        <v>51</v>
      </c>
      <c r="B156" s="94" t="s">
        <v>160</v>
      </c>
      <c r="C156" s="94" t="s">
        <v>417</v>
      </c>
      <c r="D156" s="92"/>
      <c r="E156" s="92"/>
      <c r="F156" s="92" t="s">
        <v>200</v>
      </c>
      <c r="G156" s="94" t="s">
        <v>827</v>
      </c>
      <c r="H156" s="94">
        <v>4</v>
      </c>
      <c r="J156" s="96"/>
      <c r="K156" s="95"/>
      <c r="L156" s="96"/>
      <c r="M156" s="95"/>
      <c r="N156" s="96"/>
      <c r="O156" s="95"/>
      <c r="P156" s="96"/>
      <c r="Q156" s="95"/>
      <c r="R156" s="96"/>
    </row>
    <row r="157" spans="1:18" s="93" customFormat="1" ht="15" customHeight="1" x14ac:dyDescent="0.25">
      <c r="A157" s="94">
        <v>51</v>
      </c>
      <c r="B157" s="94" t="s">
        <v>160</v>
      </c>
      <c r="C157" s="94" t="s">
        <v>418</v>
      </c>
      <c r="D157" s="92"/>
      <c r="E157" s="92"/>
      <c r="F157" s="92" t="s">
        <v>200</v>
      </c>
      <c r="G157" s="94" t="s">
        <v>252</v>
      </c>
      <c r="H157" s="94">
        <v>1</v>
      </c>
      <c r="J157" s="96"/>
      <c r="K157" s="95"/>
      <c r="L157" s="96"/>
      <c r="M157" s="95"/>
      <c r="N157" s="96"/>
      <c r="O157" s="95"/>
      <c r="P157" s="96"/>
      <c r="Q157" s="95"/>
      <c r="R157" s="96"/>
    </row>
    <row r="158" spans="1:18" s="93" customFormat="1" ht="15" customHeight="1" x14ac:dyDescent="0.25">
      <c r="A158" s="94">
        <v>51</v>
      </c>
      <c r="B158" s="94" t="s">
        <v>160</v>
      </c>
      <c r="C158" s="94" t="s">
        <v>419</v>
      </c>
      <c r="D158" s="92"/>
      <c r="E158" s="92"/>
      <c r="F158" s="92" t="s">
        <v>200</v>
      </c>
      <c r="G158" s="94" t="s">
        <v>252</v>
      </c>
      <c r="H158" s="94">
        <v>1</v>
      </c>
      <c r="I158" s="94"/>
      <c r="J158" s="113"/>
      <c r="K158" s="95"/>
      <c r="L158" s="96"/>
      <c r="M158" s="95"/>
      <c r="N158" s="96"/>
      <c r="O158" s="95"/>
      <c r="P158" s="96"/>
      <c r="Q158" s="95"/>
      <c r="R158" s="96"/>
    </row>
    <row r="159" spans="1:18" s="93" customFormat="1" ht="15" customHeight="1" x14ac:dyDescent="0.25">
      <c r="A159" s="94">
        <v>51</v>
      </c>
      <c r="B159" s="94" t="s">
        <v>160</v>
      </c>
      <c r="C159" s="94" t="s">
        <v>420</v>
      </c>
      <c r="D159" s="92" t="s">
        <v>200</v>
      </c>
      <c r="E159" s="92"/>
      <c r="F159" s="92"/>
      <c r="G159" s="94" t="s">
        <v>203</v>
      </c>
      <c r="H159" s="94">
        <v>1</v>
      </c>
      <c r="I159" s="94" t="s">
        <v>257</v>
      </c>
      <c r="J159" s="113">
        <v>1</v>
      </c>
      <c r="K159" s="95"/>
      <c r="L159" s="96"/>
      <c r="M159" s="95"/>
      <c r="N159" s="96"/>
      <c r="O159" s="95"/>
      <c r="P159" s="96"/>
      <c r="Q159" s="95"/>
      <c r="R159" s="96"/>
    </row>
    <row r="160" spans="1:18" s="93" customFormat="1" ht="15" customHeight="1" x14ac:dyDescent="0.25">
      <c r="A160" s="94">
        <v>51</v>
      </c>
      <c r="B160" s="94" t="s">
        <v>220</v>
      </c>
      <c r="C160" s="94" t="s">
        <v>421</v>
      </c>
      <c r="D160" s="92"/>
      <c r="E160" s="92"/>
      <c r="F160" s="92" t="s">
        <v>200</v>
      </c>
      <c r="G160" s="94" t="s">
        <v>833</v>
      </c>
      <c r="H160" s="94">
        <v>1</v>
      </c>
      <c r="I160" s="94"/>
      <c r="J160" s="113"/>
      <c r="K160" s="95"/>
      <c r="L160" s="96"/>
      <c r="M160" s="95"/>
      <c r="N160" s="96"/>
      <c r="O160" s="95"/>
      <c r="P160" s="96"/>
      <c r="Q160" s="95"/>
      <c r="R160" s="96"/>
    </row>
    <row r="161" spans="1:18" s="93" customFormat="1" ht="15" customHeight="1" x14ac:dyDescent="0.25">
      <c r="A161" s="94">
        <v>51</v>
      </c>
      <c r="B161" s="94" t="s">
        <v>161</v>
      </c>
      <c r="C161" s="94" t="s">
        <v>422</v>
      </c>
      <c r="D161" s="92"/>
      <c r="E161" s="92"/>
      <c r="F161" s="92" t="s">
        <v>200</v>
      </c>
      <c r="G161" s="94" t="s">
        <v>832</v>
      </c>
      <c r="H161" s="94">
        <v>1</v>
      </c>
      <c r="J161" s="96"/>
      <c r="K161" s="95"/>
      <c r="L161" s="96"/>
      <c r="M161" s="95"/>
      <c r="N161" s="96"/>
      <c r="O161" s="95"/>
      <c r="P161" s="96"/>
      <c r="Q161" s="95"/>
      <c r="R161" s="96"/>
    </row>
    <row r="162" spans="1:18" s="93" customFormat="1" ht="15" customHeight="1" x14ac:dyDescent="0.25">
      <c r="A162" s="94">
        <v>51</v>
      </c>
      <c r="B162" s="94" t="s">
        <v>161</v>
      </c>
      <c r="C162" s="94" t="s">
        <v>423</v>
      </c>
      <c r="D162" s="92"/>
      <c r="E162" s="92"/>
      <c r="F162" s="92" t="s">
        <v>200</v>
      </c>
      <c r="G162" s="94" t="s">
        <v>827</v>
      </c>
      <c r="H162" s="94">
        <v>4</v>
      </c>
      <c r="J162" s="96"/>
      <c r="K162" s="95"/>
      <c r="L162" s="96"/>
      <c r="M162" s="95"/>
      <c r="N162" s="96"/>
      <c r="O162" s="95"/>
      <c r="P162" s="96"/>
      <c r="Q162" s="95"/>
      <c r="R162" s="96"/>
    </row>
    <row r="163" spans="1:18" s="93" customFormat="1" ht="15" customHeight="1" x14ac:dyDescent="0.25">
      <c r="A163" s="94">
        <v>51</v>
      </c>
      <c r="B163" s="94" t="s">
        <v>161</v>
      </c>
      <c r="C163" s="94" t="s">
        <v>424</v>
      </c>
      <c r="D163" s="92"/>
      <c r="E163" s="92"/>
      <c r="F163" s="92" t="s">
        <v>200</v>
      </c>
      <c r="G163" s="94" t="s">
        <v>827</v>
      </c>
      <c r="H163" s="94">
        <v>1</v>
      </c>
      <c r="J163" s="96"/>
      <c r="K163" s="95"/>
      <c r="L163" s="96"/>
      <c r="M163" s="95"/>
      <c r="N163" s="96"/>
      <c r="O163" s="95"/>
      <c r="P163" s="96"/>
      <c r="Q163" s="95"/>
      <c r="R163" s="96"/>
    </row>
    <row r="164" spans="1:18" s="93" customFormat="1" ht="15" customHeight="1" x14ac:dyDescent="0.25">
      <c r="A164" s="94">
        <v>51</v>
      </c>
      <c r="B164" s="94" t="s">
        <v>161</v>
      </c>
      <c r="C164" s="94" t="s">
        <v>425</v>
      </c>
      <c r="D164" s="92"/>
      <c r="E164" s="92"/>
      <c r="F164" s="92" t="s">
        <v>200</v>
      </c>
      <c r="G164" s="94" t="s">
        <v>834</v>
      </c>
      <c r="H164" s="94">
        <v>1</v>
      </c>
      <c r="J164" s="96"/>
      <c r="K164" s="95"/>
      <c r="L164" s="96"/>
      <c r="M164" s="95"/>
      <c r="N164" s="96"/>
      <c r="O164" s="95"/>
      <c r="P164" s="96"/>
      <c r="Q164" s="95"/>
      <c r="R164" s="96"/>
    </row>
    <row r="165" spans="1:18" s="93" customFormat="1" ht="15" customHeight="1" x14ac:dyDescent="0.25">
      <c r="A165" s="94">
        <v>51</v>
      </c>
      <c r="B165" s="94" t="s">
        <v>161</v>
      </c>
      <c r="C165" s="94" t="s">
        <v>426</v>
      </c>
      <c r="D165" s="92"/>
      <c r="E165" s="92"/>
      <c r="F165" s="92" t="s">
        <v>200</v>
      </c>
      <c r="G165" s="94" t="s">
        <v>203</v>
      </c>
      <c r="H165" s="94">
        <v>1</v>
      </c>
      <c r="J165" s="96"/>
      <c r="K165" s="95"/>
      <c r="L165" s="96"/>
      <c r="M165" s="95"/>
      <c r="N165" s="96"/>
      <c r="O165" s="95"/>
      <c r="P165" s="96"/>
      <c r="Q165" s="95"/>
      <c r="R165" s="96"/>
    </row>
    <row r="166" spans="1:18" s="93" customFormat="1" ht="15" customHeight="1" x14ac:dyDescent="0.25">
      <c r="A166" s="94">
        <v>51</v>
      </c>
      <c r="B166" s="94" t="s">
        <v>221</v>
      </c>
      <c r="C166" s="94" t="s">
        <v>427</v>
      </c>
      <c r="D166" s="92"/>
      <c r="E166" s="92"/>
      <c r="F166" s="92" t="s">
        <v>200</v>
      </c>
      <c r="G166" s="94" t="s">
        <v>827</v>
      </c>
      <c r="H166" s="94">
        <v>2</v>
      </c>
      <c r="J166" s="96"/>
      <c r="K166" s="95"/>
      <c r="L166" s="96"/>
      <c r="M166" s="95"/>
      <c r="N166" s="96"/>
      <c r="O166" s="95"/>
      <c r="P166" s="96"/>
      <c r="Q166" s="95"/>
      <c r="R166" s="96"/>
    </row>
    <row r="167" spans="1:18" s="93" customFormat="1" ht="15" customHeight="1" x14ac:dyDescent="0.25">
      <c r="A167" s="94">
        <v>51</v>
      </c>
      <c r="B167" s="94" t="s">
        <v>221</v>
      </c>
      <c r="C167" s="94" t="s">
        <v>428</v>
      </c>
      <c r="D167" s="92"/>
      <c r="E167" s="92"/>
      <c r="F167" s="92" t="s">
        <v>200</v>
      </c>
      <c r="G167" s="94" t="s">
        <v>827</v>
      </c>
      <c r="H167" s="94">
        <v>1</v>
      </c>
      <c r="J167" s="96"/>
      <c r="K167" s="95"/>
      <c r="L167" s="96"/>
      <c r="M167" s="95"/>
      <c r="N167" s="96"/>
      <c r="O167" s="95"/>
      <c r="P167" s="96"/>
      <c r="Q167" s="95"/>
      <c r="R167" s="96"/>
    </row>
    <row r="168" spans="1:18" s="93" customFormat="1" ht="15" customHeight="1" x14ac:dyDescent="0.25">
      <c r="A168" s="94">
        <v>51</v>
      </c>
      <c r="B168" s="94" t="s">
        <v>221</v>
      </c>
      <c r="C168" s="94" t="s">
        <v>429</v>
      </c>
      <c r="D168" s="92"/>
      <c r="E168" s="92"/>
      <c r="F168" s="92" t="s">
        <v>200</v>
      </c>
      <c r="G168" s="94" t="s">
        <v>203</v>
      </c>
      <c r="H168" s="94">
        <v>1</v>
      </c>
      <c r="J168" s="96"/>
      <c r="K168" s="95"/>
      <c r="L168" s="96"/>
      <c r="M168" s="95"/>
      <c r="N168" s="96"/>
      <c r="O168" s="95"/>
      <c r="P168" s="96"/>
      <c r="Q168" s="95"/>
      <c r="R168" s="96"/>
    </row>
    <row r="169" spans="1:18" s="93" customFormat="1" ht="15" customHeight="1" x14ac:dyDescent="0.25">
      <c r="A169" s="94">
        <v>24</v>
      </c>
      <c r="B169" s="94" t="s">
        <v>162</v>
      </c>
      <c r="C169" s="94" t="s">
        <v>430</v>
      </c>
      <c r="D169" s="92"/>
      <c r="E169" s="92"/>
      <c r="F169" s="92" t="s">
        <v>200</v>
      </c>
      <c r="G169" s="94" t="s">
        <v>833</v>
      </c>
      <c r="H169" s="94">
        <v>6</v>
      </c>
      <c r="J169" s="96"/>
      <c r="K169" s="95"/>
      <c r="L169" s="96"/>
      <c r="M169" s="95"/>
      <c r="N169" s="96"/>
      <c r="O169" s="95"/>
      <c r="P169" s="96"/>
      <c r="Q169" s="95"/>
      <c r="R169" s="96"/>
    </row>
    <row r="170" spans="1:18" s="93" customFormat="1" ht="15" customHeight="1" x14ac:dyDescent="0.25">
      <c r="A170" s="94">
        <v>24</v>
      </c>
      <c r="B170" s="94" t="s">
        <v>162</v>
      </c>
      <c r="C170" s="94" t="s">
        <v>431</v>
      </c>
      <c r="D170" s="92"/>
      <c r="E170" s="92"/>
      <c r="F170" s="92" t="s">
        <v>200</v>
      </c>
      <c r="G170" s="94" t="s">
        <v>849</v>
      </c>
      <c r="H170" s="94">
        <v>7</v>
      </c>
      <c r="J170" s="96"/>
      <c r="K170" s="95"/>
      <c r="L170" s="96"/>
      <c r="M170" s="95"/>
      <c r="N170" s="96"/>
      <c r="O170" s="95"/>
      <c r="P170" s="96"/>
      <c r="Q170" s="95"/>
      <c r="R170" s="96"/>
    </row>
    <row r="171" spans="1:18" s="93" customFormat="1" ht="15" customHeight="1" x14ac:dyDescent="0.25">
      <c r="A171" s="94">
        <v>24</v>
      </c>
      <c r="B171" s="94" t="s">
        <v>162</v>
      </c>
      <c r="C171" s="94" t="s">
        <v>432</v>
      </c>
      <c r="D171" s="92"/>
      <c r="E171" s="92"/>
      <c r="F171" s="92" t="s">
        <v>200</v>
      </c>
      <c r="G171" s="94" t="s">
        <v>832</v>
      </c>
      <c r="H171" s="94">
        <v>19</v>
      </c>
      <c r="J171" s="96"/>
      <c r="K171" s="95"/>
      <c r="L171" s="96"/>
      <c r="M171" s="95"/>
      <c r="N171" s="96"/>
      <c r="O171" s="95"/>
      <c r="P171" s="96"/>
      <c r="Q171" s="95"/>
      <c r="R171" s="96"/>
    </row>
    <row r="172" spans="1:18" s="93" customFormat="1" ht="15" customHeight="1" x14ac:dyDescent="0.25">
      <c r="A172" s="94">
        <v>24</v>
      </c>
      <c r="B172" s="94" t="s">
        <v>162</v>
      </c>
      <c r="C172" s="94" t="s">
        <v>433</v>
      </c>
      <c r="D172" s="92"/>
      <c r="E172" s="92"/>
      <c r="F172" s="92" t="s">
        <v>200</v>
      </c>
      <c r="G172" s="94" t="s">
        <v>832</v>
      </c>
      <c r="H172" s="94">
        <v>12</v>
      </c>
      <c r="J172" s="96"/>
      <c r="K172" s="95"/>
      <c r="L172" s="96"/>
      <c r="M172" s="95"/>
      <c r="N172" s="96"/>
      <c r="O172" s="95"/>
      <c r="P172" s="96"/>
      <c r="Q172" s="95"/>
      <c r="R172" s="96"/>
    </row>
    <row r="173" spans="1:18" s="93" customFormat="1" ht="15" customHeight="1" x14ac:dyDescent="0.25">
      <c r="A173" s="94">
        <v>24</v>
      </c>
      <c r="B173" s="94" t="s">
        <v>162</v>
      </c>
      <c r="C173" s="94" t="s">
        <v>434</v>
      </c>
      <c r="D173" s="92" t="s">
        <v>200</v>
      </c>
      <c r="E173" s="92"/>
      <c r="F173" s="92"/>
      <c r="G173" s="93" t="s">
        <v>837</v>
      </c>
      <c r="H173" s="93">
        <v>9</v>
      </c>
      <c r="J173" s="96"/>
      <c r="K173" s="95"/>
      <c r="L173" s="96"/>
      <c r="M173" s="95"/>
      <c r="N173" s="96"/>
      <c r="O173" s="95"/>
      <c r="P173" s="96"/>
      <c r="Q173" s="95"/>
      <c r="R173" s="96"/>
    </row>
    <row r="174" spans="1:18" s="93" customFormat="1" ht="15" customHeight="1" x14ac:dyDescent="0.25">
      <c r="A174" s="94">
        <v>24</v>
      </c>
      <c r="B174" s="94" t="s">
        <v>162</v>
      </c>
      <c r="C174" s="94" t="s">
        <v>435</v>
      </c>
      <c r="D174" s="92" t="s">
        <v>200</v>
      </c>
      <c r="E174" s="92"/>
      <c r="F174" s="92"/>
      <c r="G174" s="93" t="s">
        <v>829</v>
      </c>
      <c r="H174" s="93">
        <v>7</v>
      </c>
      <c r="I174" s="93" t="s">
        <v>202</v>
      </c>
      <c r="J174" s="96">
        <v>1</v>
      </c>
      <c r="K174" s="95"/>
      <c r="L174" s="96"/>
      <c r="M174" s="95"/>
      <c r="N174" s="96"/>
      <c r="O174" s="95"/>
      <c r="P174" s="96"/>
      <c r="Q174" s="95"/>
      <c r="R174" s="96"/>
    </row>
    <row r="175" spans="1:18" s="93" customFormat="1" ht="15" customHeight="1" x14ac:dyDescent="0.25">
      <c r="A175" s="94">
        <v>24</v>
      </c>
      <c r="B175" s="94" t="s">
        <v>162</v>
      </c>
      <c r="C175" s="94" t="s">
        <v>436</v>
      </c>
      <c r="D175" s="92"/>
      <c r="E175" s="92"/>
      <c r="F175" s="92" t="s">
        <v>200</v>
      </c>
      <c r="G175" s="94" t="s">
        <v>839</v>
      </c>
      <c r="H175" s="94">
        <v>4</v>
      </c>
      <c r="J175" s="96"/>
      <c r="K175" s="95"/>
      <c r="L175" s="96"/>
      <c r="M175" s="95"/>
      <c r="N175" s="96"/>
      <c r="O175" s="95"/>
      <c r="P175" s="96"/>
      <c r="Q175" s="95"/>
      <c r="R175" s="96"/>
    </row>
    <row r="176" spans="1:18" s="93" customFormat="1" ht="15" customHeight="1" x14ac:dyDescent="0.25">
      <c r="A176" s="94">
        <v>24</v>
      </c>
      <c r="B176" s="94" t="s">
        <v>162</v>
      </c>
      <c r="C176" s="94" t="s">
        <v>437</v>
      </c>
      <c r="D176" s="92" t="s">
        <v>200</v>
      </c>
      <c r="E176" s="92"/>
      <c r="F176" s="92"/>
      <c r="G176" s="94" t="s">
        <v>258</v>
      </c>
      <c r="H176" s="94">
        <v>11</v>
      </c>
      <c r="J176" s="96"/>
      <c r="K176" s="95"/>
      <c r="L176" s="96"/>
      <c r="M176" s="95"/>
      <c r="N176" s="96"/>
      <c r="O176" s="95"/>
      <c r="P176" s="96"/>
      <c r="Q176" s="95"/>
      <c r="R176" s="96"/>
    </row>
    <row r="177" spans="1:18" s="93" customFormat="1" ht="15" customHeight="1" x14ac:dyDescent="0.25">
      <c r="A177" s="94">
        <v>24</v>
      </c>
      <c r="B177" s="94" t="s">
        <v>162</v>
      </c>
      <c r="C177" s="94" t="s">
        <v>438</v>
      </c>
      <c r="D177" s="92"/>
      <c r="E177" s="92"/>
      <c r="F177" s="92" t="s">
        <v>200</v>
      </c>
      <c r="G177" s="94" t="s">
        <v>824</v>
      </c>
      <c r="H177" s="94">
        <v>29</v>
      </c>
      <c r="J177" s="96"/>
      <c r="K177" s="95"/>
      <c r="L177" s="96"/>
      <c r="M177" s="95"/>
      <c r="N177" s="96"/>
      <c r="O177" s="95"/>
      <c r="P177" s="96"/>
      <c r="Q177" s="95"/>
      <c r="R177" s="96"/>
    </row>
    <row r="178" spans="1:18" s="93" customFormat="1" ht="15" customHeight="1" x14ac:dyDescent="0.25">
      <c r="A178" s="94">
        <v>24</v>
      </c>
      <c r="B178" s="94" t="s">
        <v>162</v>
      </c>
      <c r="C178" s="94" t="s">
        <v>439</v>
      </c>
      <c r="D178" s="92" t="s">
        <v>200</v>
      </c>
      <c r="E178" s="92"/>
      <c r="F178" s="92"/>
      <c r="G178" s="94" t="s">
        <v>821</v>
      </c>
      <c r="H178" s="94">
        <v>1</v>
      </c>
      <c r="I178" s="94"/>
      <c r="J178" s="113"/>
      <c r="K178" s="95"/>
      <c r="L178" s="96"/>
      <c r="M178" s="95"/>
      <c r="N178" s="96"/>
      <c r="O178" s="95"/>
      <c r="P178" s="96"/>
      <c r="Q178" s="95"/>
      <c r="R178" s="96"/>
    </row>
    <row r="179" spans="1:18" s="93" customFormat="1" ht="15" customHeight="1" x14ac:dyDescent="0.25">
      <c r="A179" s="94">
        <v>24</v>
      </c>
      <c r="B179" s="94" t="s">
        <v>162</v>
      </c>
      <c r="C179" s="94" t="s">
        <v>440</v>
      </c>
      <c r="D179" s="92" t="s">
        <v>200</v>
      </c>
      <c r="E179" s="92"/>
      <c r="F179" s="92"/>
      <c r="G179" s="94" t="s">
        <v>821</v>
      </c>
      <c r="H179" s="94">
        <v>3</v>
      </c>
      <c r="J179" s="96"/>
      <c r="K179" s="95"/>
      <c r="L179" s="96"/>
      <c r="M179" s="95"/>
      <c r="N179" s="96"/>
      <c r="O179" s="95"/>
      <c r="P179" s="96"/>
      <c r="Q179" s="95"/>
      <c r="R179" s="96"/>
    </row>
    <row r="180" spans="1:18" s="93" customFormat="1" ht="15" customHeight="1" x14ac:dyDescent="0.25">
      <c r="A180" s="94">
        <v>24</v>
      </c>
      <c r="B180" s="94" t="s">
        <v>162</v>
      </c>
      <c r="C180" s="94" t="s">
        <v>441</v>
      </c>
      <c r="D180" s="92" t="s">
        <v>200</v>
      </c>
      <c r="E180" s="92"/>
      <c r="F180" s="92"/>
      <c r="G180" s="94" t="s">
        <v>846</v>
      </c>
      <c r="H180" s="94">
        <v>3</v>
      </c>
      <c r="I180" s="93" t="s">
        <v>844</v>
      </c>
      <c r="J180" s="96">
        <v>3</v>
      </c>
      <c r="K180" s="95"/>
      <c r="L180" s="96"/>
      <c r="M180" s="95"/>
      <c r="N180" s="96"/>
      <c r="O180" s="95"/>
      <c r="P180" s="96"/>
      <c r="Q180" s="95"/>
      <c r="R180" s="96"/>
    </row>
    <row r="181" spans="1:18" s="93" customFormat="1" ht="15" customHeight="1" x14ac:dyDescent="0.25">
      <c r="A181" s="94">
        <v>24</v>
      </c>
      <c r="B181" s="94" t="s">
        <v>162</v>
      </c>
      <c r="C181" s="94" t="s">
        <v>442</v>
      </c>
      <c r="D181" s="92" t="s">
        <v>200</v>
      </c>
      <c r="E181" s="92"/>
      <c r="F181" s="92"/>
      <c r="G181" s="94" t="s">
        <v>830</v>
      </c>
      <c r="H181" s="94">
        <v>7</v>
      </c>
      <c r="I181" s="93" t="s">
        <v>844</v>
      </c>
      <c r="J181" s="96">
        <v>1</v>
      </c>
      <c r="K181" s="95"/>
      <c r="L181" s="96"/>
      <c r="M181" s="95"/>
      <c r="N181" s="96"/>
      <c r="O181" s="95"/>
      <c r="P181" s="96"/>
      <c r="Q181" s="95"/>
      <c r="R181" s="96"/>
    </row>
    <row r="182" spans="1:18" s="93" customFormat="1" ht="15" customHeight="1" x14ac:dyDescent="0.25">
      <c r="A182" s="94">
        <v>24</v>
      </c>
      <c r="B182" s="94" t="s">
        <v>162</v>
      </c>
      <c r="C182" s="94" t="s">
        <v>443</v>
      </c>
      <c r="D182" s="92"/>
      <c r="E182" s="92"/>
      <c r="F182" s="92" t="s">
        <v>200</v>
      </c>
      <c r="G182" s="94" t="s">
        <v>827</v>
      </c>
      <c r="H182" s="94">
        <v>1</v>
      </c>
      <c r="J182" s="96"/>
      <c r="K182" s="95"/>
      <c r="L182" s="96"/>
      <c r="M182" s="95"/>
      <c r="N182" s="96"/>
      <c r="O182" s="95"/>
      <c r="P182" s="96"/>
      <c r="Q182" s="95"/>
      <c r="R182" s="96"/>
    </row>
    <row r="183" spans="1:18" s="93" customFormat="1" ht="15" customHeight="1" x14ac:dyDescent="0.25">
      <c r="A183" s="94">
        <v>24</v>
      </c>
      <c r="B183" s="94" t="s">
        <v>162</v>
      </c>
      <c r="C183" s="94" t="s">
        <v>444</v>
      </c>
      <c r="D183" s="92"/>
      <c r="E183" s="92"/>
      <c r="F183" s="92" t="s">
        <v>200</v>
      </c>
      <c r="G183" s="94" t="s">
        <v>850</v>
      </c>
      <c r="H183" s="94">
        <v>1</v>
      </c>
      <c r="J183" s="96"/>
      <c r="K183" s="95"/>
      <c r="L183" s="96"/>
      <c r="M183" s="95"/>
      <c r="N183" s="96"/>
      <c r="O183" s="95"/>
      <c r="P183" s="96"/>
      <c r="Q183" s="95"/>
      <c r="R183" s="96"/>
    </row>
    <row r="184" spans="1:18" s="93" customFormat="1" ht="15" customHeight="1" x14ac:dyDescent="0.25">
      <c r="A184" s="94">
        <v>24</v>
      </c>
      <c r="B184" s="94" t="s">
        <v>162</v>
      </c>
      <c r="C184" s="94" t="s">
        <v>445</v>
      </c>
      <c r="D184" s="92"/>
      <c r="E184" s="92"/>
      <c r="F184" s="92" t="s">
        <v>200</v>
      </c>
      <c r="G184" s="94" t="s">
        <v>850</v>
      </c>
      <c r="H184" s="94">
        <v>12</v>
      </c>
      <c r="J184" s="96"/>
      <c r="K184" s="95"/>
      <c r="L184" s="96"/>
      <c r="M184" s="95"/>
      <c r="N184" s="96"/>
      <c r="O184" s="95"/>
      <c r="P184" s="96"/>
      <c r="Q184" s="95"/>
      <c r="R184" s="96"/>
    </row>
    <row r="185" spans="1:18" s="93" customFormat="1" ht="15" customHeight="1" x14ac:dyDescent="0.25">
      <c r="A185" s="94">
        <v>24</v>
      </c>
      <c r="B185" s="94" t="s">
        <v>162</v>
      </c>
      <c r="C185" s="94" t="s">
        <v>446</v>
      </c>
      <c r="D185" s="92"/>
      <c r="E185" s="92"/>
      <c r="F185" s="92" t="s">
        <v>200</v>
      </c>
      <c r="G185" s="94" t="s">
        <v>850</v>
      </c>
      <c r="H185" s="94">
        <v>9</v>
      </c>
      <c r="J185" s="96"/>
      <c r="K185" s="95"/>
      <c r="L185" s="96"/>
      <c r="M185" s="95"/>
      <c r="N185" s="96"/>
      <c r="O185" s="95"/>
      <c r="P185" s="96"/>
      <c r="Q185" s="95"/>
      <c r="R185" s="96"/>
    </row>
    <row r="186" spans="1:18" s="93" customFormat="1" ht="15" customHeight="1" x14ac:dyDescent="0.25">
      <c r="A186" s="94">
        <v>24</v>
      </c>
      <c r="B186" s="94" t="s">
        <v>162</v>
      </c>
      <c r="C186" s="94" t="s">
        <v>447</v>
      </c>
      <c r="D186" s="92"/>
      <c r="E186" s="92"/>
      <c r="F186" s="92" t="s">
        <v>200</v>
      </c>
      <c r="G186" s="94" t="s">
        <v>850</v>
      </c>
      <c r="H186" s="94">
        <v>25</v>
      </c>
      <c r="J186" s="96"/>
      <c r="K186" s="95"/>
      <c r="L186" s="96"/>
      <c r="M186" s="95"/>
      <c r="N186" s="96"/>
      <c r="O186" s="95"/>
      <c r="P186" s="96"/>
      <c r="Q186" s="95"/>
      <c r="R186" s="96"/>
    </row>
    <row r="187" spans="1:18" s="93" customFormat="1" ht="15" customHeight="1" x14ac:dyDescent="0.25">
      <c r="A187" s="94">
        <v>24</v>
      </c>
      <c r="B187" s="94" t="s">
        <v>162</v>
      </c>
      <c r="C187" s="94" t="s">
        <v>448</v>
      </c>
      <c r="D187" s="92" t="s">
        <v>200</v>
      </c>
      <c r="E187" s="92"/>
      <c r="F187" s="92"/>
      <c r="G187" s="94" t="s">
        <v>252</v>
      </c>
      <c r="H187" s="94">
        <v>2</v>
      </c>
      <c r="J187" s="96"/>
      <c r="K187" s="95"/>
      <c r="L187" s="96"/>
      <c r="M187" s="95"/>
      <c r="N187" s="96"/>
      <c r="O187" s="95"/>
      <c r="P187" s="96"/>
      <c r="Q187" s="95"/>
      <c r="R187" s="96"/>
    </row>
    <row r="188" spans="1:18" s="93" customFormat="1" ht="15" customHeight="1" x14ac:dyDescent="0.25">
      <c r="A188" s="94">
        <v>24</v>
      </c>
      <c r="B188" s="94" t="s">
        <v>162</v>
      </c>
      <c r="C188" s="94" t="s">
        <v>449</v>
      </c>
      <c r="D188" s="92" t="s">
        <v>200</v>
      </c>
      <c r="E188" s="92"/>
      <c r="F188" s="92"/>
      <c r="G188" s="94" t="s">
        <v>835</v>
      </c>
      <c r="H188" s="94">
        <v>4</v>
      </c>
      <c r="J188" s="96"/>
      <c r="K188" s="95"/>
      <c r="L188" s="96"/>
      <c r="M188" s="95"/>
      <c r="N188" s="96"/>
      <c r="O188" s="95"/>
      <c r="P188" s="96"/>
      <c r="Q188" s="95"/>
      <c r="R188" s="96"/>
    </row>
    <row r="189" spans="1:18" s="93" customFormat="1" ht="15" customHeight="1" x14ac:dyDescent="0.25">
      <c r="A189" s="94">
        <v>24</v>
      </c>
      <c r="B189" s="94" t="s">
        <v>162</v>
      </c>
      <c r="C189" s="94" t="s">
        <v>450</v>
      </c>
      <c r="D189" s="92"/>
      <c r="E189" s="92" t="s">
        <v>200</v>
      </c>
      <c r="F189" s="92"/>
      <c r="G189" s="93" t="s">
        <v>7</v>
      </c>
      <c r="H189" s="94">
        <v>3</v>
      </c>
      <c r="I189" s="94"/>
      <c r="J189" s="113"/>
      <c r="K189" s="94"/>
      <c r="L189" s="94"/>
      <c r="M189" s="95"/>
      <c r="N189" s="96"/>
      <c r="O189" s="95"/>
      <c r="P189" s="96"/>
      <c r="Q189" s="95"/>
      <c r="R189" s="96"/>
    </row>
    <row r="190" spans="1:18" s="93" customFormat="1" ht="15" customHeight="1" x14ac:dyDescent="0.25">
      <c r="A190" s="94">
        <v>24</v>
      </c>
      <c r="B190" s="94" t="s">
        <v>162</v>
      </c>
      <c r="C190" s="94" t="s">
        <v>451</v>
      </c>
      <c r="D190" s="92"/>
      <c r="E190" s="92" t="s">
        <v>200</v>
      </c>
      <c r="F190" s="92"/>
      <c r="G190" s="93" t="s">
        <v>7</v>
      </c>
      <c r="H190" s="94">
        <v>33</v>
      </c>
      <c r="J190" s="96"/>
      <c r="K190" s="95"/>
      <c r="L190" s="96"/>
      <c r="M190" s="95"/>
      <c r="N190" s="96"/>
      <c r="O190" s="95"/>
      <c r="P190" s="96"/>
      <c r="Q190" s="95"/>
      <c r="R190" s="96"/>
    </row>
    <row r="191" spans="1:18" s="93" customFormat="1" ht="15" customHeight="1" x14ac:dyDescent="0.25">
      <c r="A191" s="94">
        <v>24</v>
      </c>
      <c r="B191" s="94" t="s">
        <v>162</v>
      </c>
      <c r="C191" s="94" t="s">
        <v>452</v>
      </c>
      <c r="D191" s="92"/>
      <c r="E191" s="92" t="s">
        <v>200</v>
      </c>
      <c r="F191" s="92"/>
      <c r="G191" s="93" t="s">
        <v>7</v>
      </c>
      <c r="H191" s="94">
        <v>5</v>
      </c>
      <c r="J191" s="96"/>
      <c r="K191" s="95"/>
      <c r="L191" s="96"/>
      <c r="M191" s="95"/>
      <c r="N191" s="96"/>
      <c r="O191" s="95"/>
      <c r="P191" s="96"/>
      <c r="Q191" s="95"/>
      <c r="R191" s="96"/>
    </row>
    <row r="192" spans="1:18" s="93" customFormat="1" ht="15" customHeight="1" x14ac:dyDescent="0.25">
      <c r="A192" s="94">
        <v>24</v>
      </c>
      <c r="B192" s="94" t="s">
        <v>162</v>
      </c>
      <c r="C192" s="94" t="s">
        <v>453</v>
      </c>
      <c r="D192" s="92" t="s">
        <v>200</v>
      </c>
      <c r="E192" s="92"/>
      <c r="F192" s="92"/>
      <c r="G192" s="94" t="s">
        <v>249</v>
      </c>
      <c r="H192" s="94">
        <v>1</v>
      </c>
      <c r="I192" s="93" t="s">
        <v>831</v>
      </c>
      <c r="J192" s="96">
        <v>1</v>
      </c>
      <c r="K192" s="95" t="s">
        <v>842</v>
      </c>
      <c r="L192" s="96">
        <v>6</v>
      </c>
      <c r="M192" s="95"/>
      <c r="N192" s="96"/>
      <c r="O192" s="95"/>
      <c r="P192" s="96"/>
      <c r="Q192" s="95"/>
      <c r="R192" s="96"/>
    </row>
    <row r="193" spans="1:18" s="93" customFormat="1" ht="15" customHeight="1" x14ac:dyDescent="0.25">
      <c r="A193" s="94">
        <v>24</v>
      </c>
      <c r="B193" s="94" t="s">
        <v>162</v>
      </c>
      <c r="C193" s="94" t="s">
        <v>454</v>
      </c>
      <c r="D193" s="92"/>
      <c r="E193" s="92"/>
      <c r="F193" s="92" t="s">
        <v>200</v>
      </c>
      <c r="G193" s="94" t="s">
        <v>249</v>
      </c>
      <c r="H193" s="94">
        <v>2</v>
      </c>
      <c r="J193" s="96"/>
      <c r="K193" s="95"/>
      <c r="L193" s="96"/>
      <c r="M193" s="95"/>
      <c r="N193" s="96"/>
      <c r="O193" s="95"/>
      <c r="P193" s="96"/>
      <c r="Q193" s="95"/>
      <c r="R193" s="96"/>
    </row>
    <row r="194" spans="1:18" s="93" customFormat="1" ht="15" customHeight="1" x14ac:dyDescent="0.25">
      <c r="A194" s="94">
        <v>24</v>
      </c>
      <c r="B194" s="94" t="s">
        <v>162</v>
      </c>
      <c r="C194" s="94" t="s">
        <v>455</v>
      </c>
      <c r="D194" s="92"/>
      <c r="E194" s="92"/>
      <c r="F194" s="92" t="s">
        <v>200</v>
      </c>
      <c r="G194" s="94" t="s">
        <v>202</v>
      </c>
      <c r="H194" s="94">
        <v>51</v>
      </c>
      <c r="J194" s="96"/>
      <c r="K194" s="95"/>
      <c r="L194" s="96"/>
      <c r="M194" s="95"/>
      <c r="N194" s="96"/>
      <c r="O194" s="95"/>
      <c r="P194" s="96"/>
      <c r="Q194" s="95"/>
      <c r="R194" s="96"/>
    </row>
    <row r="195" spans="1:18" s="93" customFormat="1" ht="15" customHeight="1" x14ac:dyDescent="0.25">
      <c r="A195" s="94">
        <v>24</v>
      </c>
      <c r="B195" s="94" t="s">
        <v>162</v>
      </c>
      <c r="C195" s="94" t="s">
        <v>456</v>
      </c>
      <c r="D195" s="92"/>
      <c r="E195" s="92"/>
      <c r="F195" s="92" t="s">
        <v>200</v>
      </c>
      <c r="G195" s="94" t="s">
        <v>202</v>
      </c>
      <c r="H195" s="94">
        <v>42</v>
      </c>
      <c r="J195" s="96"/>
      <c r="K195" s="95"/>
      <c r="L195" s="96"/>
      <c r="M195" s="95"/>
      <c r="N195" s="96"/>
      <c r="O195" s="95"/>
      <c r="P195" s="96"/>
      <c r="Q195" s="95"/>
      <c r="R195" s="96"/>
    </row>
    <row r="196" spans="1:18" s="93" customFormat="1" ht="15" customHeight="1" x14ac:dyDescent="0.25">
      <c r="A196" s="94">
        <v>24</v>
      </c>
      <c r="B196" s="94" t="s">
        <v>162</v>
      </c>
      <c r="C196" s="94" t="s">
        <v>457</v>
      </c>
      <c r="D196" s="92"/>
      <c r="E196" s="92"/>
      <c r="F196" s="92" t="s">
        <v>200</v>
      </c>
      <c r="G196" s="94" t="s">
        <v>202</v>
      </c>
      <c r="H196" s="94">
        <v>11</v>
      </c>
      <c r="J196" s="96"/>
      <c r="K196" s="95"/>
      <c r="L196" s="96"/>
      <c r="M196" s="95"/>
      <c r="N196" s="96"/>
      <c r="O196" s="95"/>
      <c r="P196" s="96"/>
      <c r="Q196" s="95"/>
      <c r="R196" s="96"/>
    </row>
    <row r="197" spans="1:18" s="93" customFormat="1" ht="15" customHeight="1" x14ac:dyDescent="0.25">
      <c r="A197" s="94">
        <v>24</v>
      </c>
      <c r="B197" s="94" t="s">
        <v>162</v>
      </c>
      <c r="C197" s="94" t="s">
        <v>458</v>
      </c>
      <c r="D197" s="92"/>
      <c r="E197" s="92"/>
      <c r="F197" s="92" t="s">
        <v>200</v>
      </c>
      <c r="G197" s="94" t="s">
        <v>831</v>
      </c>
      <c r="H197" s="94">
        <v>1</v>
      </c>
      <c r="J197" s="96"/>
      <c r="K197" s="95"/>
      <c r="L197" s="96"/>
      <c r="M197" s="95"/>
      <c r="N197" s="96"/>
      <c r="O197" s="95"/>
      <c r="P197" s="96"/>
      <c r="Q197" s="95"/>
      <c r="R197" s="96"/>
    </row>
    <row r="198" spans="1:18" s="93" customFormat="1" ht="15" customHeight="1" x14ac:dyDescent="0.25">
      <c r="A198" s="94">
        <v>24</v>
      </c>
      <c r="B198" s="94" t="s">
        <v>162</v>
      </c>
      <c r="C198" s="94" t="s">
        <v>459</v>
      </c>
      <c r="D198" s="92"/>
      <c r="E198" s="92"/>
      <c r="F198" s="92" t="s">
        <v>200</v>
      </c>
      <c r="G198" s="94" t="s">
        <v>845</v>
      </c>
      <c r="H198" s="94">
        <v>9</v>
      </c>
      <c r="J198" s="96"/>
      <c r="K198" s="95"/>
      <c r="L198" s="96"/>
      <c r="M198" s="95"/>
      <c r="N198" s="96"/>
      <c r="O198" s="95"/>
      <c r="P198" s="96"/>
      <c r="Q198" s="95"/>
      <c r="R198" s="96"/>
    </row>
    <row r="199" spans="1:18" s="93" customFormat="1" ht="15" customHeight="1" x14ac:dyDescent="0.25">
      <c r="A199" s="94">
        <v>24</v>
      </c>
      <c r="B199" s="94" t="s">
        <v>162</v>
      </c>
      <c r="C199" s="94" t="s">
        <v>460</v>
      </c>
      <c r="D199" s="92" t="s">
        <v>200</v>
      </c>
      <c r="E199" s="92"/>
      <c r="F199" s="92"/>
      <c r="G199" s="94" t="s">
        <v>251</v>
      </c>
      <c r="H199" s="94">
        <v>1</v>
      </c>
      <c r="I199" s="94" t="s">
        <v>259</v>
      </c>
      <c r="J199" s="94">
        <v>4</v>
      </c>
      <c r="K199" s="95"/>
      <c r="L199" s="96"/>
      <c r="M199" s="95"/>
      <c r="N199" s="96"/>
      <c r="O199" s="95"/>
      <c r="P199" s="96"/>
      <c r="Q199" s="95"/>
      <c r="R199" s="96"/>
    </row>
    <row r="200" spans="1:18" s="93" customFormat="1" ht="15" customHeight="1" x14ac:dyDescent="0.25">
      <c r="A200" s="94">
        <v>24</v>
      </c>
      <c r="B200" s="94" t="s">
        <v>162</v>
      </c>
      <c r="C200" s="94" t="s">
        <v>461</v>
      </c>
      <c r="D200" s="92"/>
      <c r="E200" s="92"/>
      <c r="F200" s="92" t="s">
        <v>200</v>
      </c>
      <c r="G200" s="94" t="s">
        <v>254</v>
      </c>
      <c r="H200" s="94">
        <v>13</v>
      </c>
      <c r="J200" s="96"/>
      <c r="K200" s="95"/>
      <c r="L200" s="96"/>
      <c r="M200" s="95"/>
      <c r="N200" s="96"/>
      <c r="O200" s="95"/>
      <c r="P200" s="96"/>
      <c r="Q200" s="95"/>
      <c r="R200" s="96"/>
    </row>
    <row r="201" spans="1:18" s="93" customFormat="1" ht="15" customHeight="1" x14ac:dyDescent="0.25">
      <c r="A201" s="94">
        <v>24</v>
      </c>
      <c r="B201" s="94" t="s">
        <v>162</v>
      </c>
      <c r="C201" s="94" t="s">
        <v>462</v>
      </c>
      <c r="D201" s="92"/>
      <c r="E201" s="92" t="s">
        <v>200</v>
      </c>
      <c r="F201" s="92"/>
      <c r="G201" s="93" t="s">
        <v>7</v>
      </c>
      <c r="H201" s="94">
        <v>26</v>
      </c>
      <c r="J201" s="96"/>
      <c r="K201" s="95"/>
      <c r="L201" s="96"/>
      <c r="M201" s="95"/>
      <c r="N201" s="96"/>
      <c r="O201" s="95"/>
      <c r="P201" s="96"/>
      <c r="Q201" s="95"/>
      <c r="R201" s="96"/>
    </row>
    <row r="202" spans="1:18" s="93" customFormat="1" ht="15" customHeight="1" x14ac:dyDescent="0.25">
      <c r="A202" s="94">
        <v>24</v>
      </c>
      <c r="B202" s="94" t="s">
        <v>162</v>
      </c>
      <c r="C202" s="94" t="s">
        <v>463</v>
      </c>
      <c r="D202" s="92"/>
      <c r="E202" s="92" t="s">
        <v>200</v>
      </c>
      <c r="F202" s="92"/>
      <c r="G202" s="93" t="s">
        <v>7</v>
      </c>
      <c r="H202" s="94">
        <v>11</v>
      </c>
      <c r="J202" s="96"/>
      <c r="K202" s="95"/>
      <c r="L202" s="96"/>
      <c r="M202" s="95"/>
      <c r="N202" s="96"/>
      <c r="O202" s="95"/>
      <c r="P202" s="96"/>
      <c r="Q202" s="95"/>
      <c r="R202" s="96"/>
    </row>
    <row r="203" spans="1:18" s="93" customFormat="1" ht="15" customHeight="1" x14ac:dyDescent="0.25">
      <c r="A203" s="94">
        <v>24</v>
      </c>
      <c r="B203" s="94" t="s">
        <v>162</v>
      </c>
      <c r="C203" s="94" t="s">
        <v>464</v>
      </c>
      <c r="D203" s="92"/>
      <c r="E203" s="92"/>
      <c r="F203" s="92" t="s">
        <v>200</v>
      </c>
      <c r="G203" s="94" t="s">
        <v>203</v>
      </c>
      <c r="H203" s="94">
        <v>22</v>
      </c>
      <c r="J203" s="96"/>
      <c r="K203" s="95"/>
      <c r="L203" s="96"/>
      <c r="M203" s="95"/>
      <c r="N203" s="96"/>
      <c r="O203" s="95"/>
      <c r="P203" s="96"/>
      <c r="Q203" s="95"/>
      <c r="R203" s="96"/>
    </row>
    <row r="204" spans="1:18" s="93" customFormat="1" ht="15" customHeight="1" x14ac:dyDescent="0.25">
      <c r="A204" s="94">
        <v>24</v>
      </c>
      <c r="B204" s="94" t="s">
        <v>162</v>
      </c>
      <c r="C204" s="94" t="s">
        <v>465</v>
      </c>
      <c r="D204" s="92"/>
      <c r="E204" s="92"/>
      <c r="F204" s="92" t="s">
        <v>200</v>
      </c>
      <c r="G204" s="94" t="s">
        <v>203</v>
      </c>
      <c r="H204" s="94">
        <v>22</v>
      </c>
      <c r="J204" s="96"/>
      <c r="K204" s="95"/>
      <c r="L204" s="96"/>
      <c r="M204" s="95"/>
      <c r="N204" s="96"/>
      <c r="O204" s="95"/>
      <c r="P204" s="96"/>
      <c r="Q204" s="95"/>
      <c r="R204" s="96"/>
    </row>
    <row r="205" spans="1:18" s="93" customFormat="1" ht="15" customHeight="1" x14ac:dyDescent="0.25">
      <c r="A205" s="94">
        <v>24</v>
      </c>
      <c r="B205" s="94" t="s">
        <v>162</v>
      </c>
      <c r="C205" s="94" t="s">
        <v>466</v>
      </c>
      <c r="D205" s="92"/>
      <c r="E205" s="92"/>
      <c r="F205" s="92" t="s">
        <v>200</v>
      </c>
      <c r="G205" s="94" t="s">
        <v>257</v>
      </c>
      <c r="H205" s="94">
        <v>4</v>
      </c>
      <c r="J205" s="96"/>
      <c r="K205" s="95"/>
      <c r="L205" s="96"/>
      <c r="M205" s="95"/>
      <c r="N205" s="96"/>
      <c r="O205" s="95"/>
      <c r="P205" s="96"/>
      <c r="Q205" s="95"/>
      <c r="R205" s="96"/>
    </row>
    <row r="206" spans="1:18" s="93" customFormat="1" ht="15" customHeight="1" x14ac:dyDescent="0.25">
      <c r="A206" s="94">
        <v>24</v>
      </c>
      <c r="B206" s="94" t="s">
        <v>162</v>
      </c>
      <c r="C206" s="94" t="s">
        <v>467</v>
      </c>
      <c r="D206" s="92"/>
      <c r="E206" s="92"/>
      <c r="F206" s="92" t="s">
        <v>200</v>
      </c>
      <c r="G206" s="94" t="s">
        <v>201</v>
      </c>
      <c r="H206" s="94">
        <v>15</v>
      </c>
      <c r="J206" s="96"/>
      <c r="K206" s="95"/>
      <c r="L206" s="96"/>
      <c r="M206" s="95"/>
      <c r="N206" s="96"/>
      <c r="O206" s="95"/>
      <c r="P206" s="96"/>
      <c r="Q206" s="95"/>
      <c r="R206" s="96"/>
    </row>
    <row r="207" spans="1:18" s="93" customFormat="1" ht="15" customHeight="1" x14ac:dyDescent="0.25">
      <c r="A207" s="94">
        <v>24</v>
      </c>
      <c r="B207" s="94" t="s">
        <v>162</v>
      </c>
      <c r="C207" s="94" t="s">
        <v>468</v>
      </c>
      <c r="D207" s="92"/>
      <c r="E207" s="92"/>
      <c r="F207" s="92" t="s">
        <v>200</v>
      </c>
      <c r="G207" s="94" t="s">
        <v>201</v>
      </c>
      <c r="H207" s="94">
        <v>10</v>
      </c>
      <c r="J207" s="96"/>
      <c r="K207" s="95"/>
      <c r="L207" s="96"/>
      <c r="M207" s="95"/>
      <c r="N207" s="96"/>
      <c r="O207" s="95"/>
      <c r="P207" s="96"/>
      <c r="Q207" s="95"/>
      <c r="R207" s="96"/>
    </row>
    <row r="208" spans="1:18" s="93" customFormat="1" ht="15" customHeight="1" x14ac:dyDescent="0.25">
      <c r="A208" s="94">
        <v>24</v>
      </c>
      <c r="B208" s="94" t="s">
        <v>162</v>
      </c>
      <c r="C208" s="94" t="s">
        <v>469</v>
      </c>
      <c r="D208" s="92"/>
      <c r="E208" s="92"/>
      <c r="F208" s="92" t="s">
        <v>200</v>
      </c>
      <c r="G208" s="94" t="s">
        <v>201</v>
      </c>
      <c r="H208" s="94">
        <v>12</v>
      </c>
      <c r="J208" s="96"/>
      <c r="K208" s="95"/>
      <c r="L208" s="96"/>
      <c r="M208" s="95"/>
      <c r="N208" s="96"/>
      <c r="O208" s="95"/>
      <c r="P208" s="96"/>
      <c r="Q208" s="95"/>
      <c r="R208" s="96"/>
    </row>
    <row r="209" spans="1:18" s="93" customFormat="1" ht="15" customHeight="1" x14ac:dyDescent="0.25">
      <c r="A209" s="94">
        <v>24</v>
      </c>
      <c r="B209" s="94" t="s">
        <v>163</v>
      </c>
      <c r="C209" s="94" t="s">
        <v>470</v>
      </c>
      <c r="D209" s="92" t="s">
        <v>200</v>
      </c>
      <c r="E209" s="92"/>
      <c r="F209" s="92"/>
      <c r="G209" s="94" t="s">
        <v>833</v>
      </c>
      <c r="H209" s="94">
        <v>5</v>
      </c>
      <c r="I209" s="93" t="s">
        <v>829</v>
      </c>
      <c r="J209" s="96">
        <v>7</v>
      </c>
      <c r="K209" s="95"/>
      <c r="L209" s="96"/>
      <c r="M209" s="95"/>
      <c r="N209" s="96"/>
      <c r="O209" s="95"/>
      <c r="P209" s="96"/>
      <c r="Q209" s="95"/>
      <c r="R209" s="96"/>
    </row>
    <row r="210" spans="1:18" s="93" customFormat="1" ht="15" customHeight="1" x14ac:dyDescent="0.25">
      <c r="A210" s="94">
        <v>24</v>
      </c>
      <c r="B210" s="94" t="s">
        <v>163</v>
      </c>
      <c r="C210" s="94" t="s">
        <v>471</v>
      </c>
      <c r="D210" s="92"/>
      <c r="E210" s="92"/>
      <c r="F210" s="92" t="s">
        <v>200</v>
      </c>
      <c r="G210" s="94" t="s">
        <v>849</v>
      </c>
      <c r="H210" s="94">
        <v>3</v>
      </c>
      <c r="J210" s="96"/>
      <c r="K210" s="95"/>
      <c r="L210" s="96"/>
      <c r="M210" s="95"/>
      <c r="N210" s="96"/>
      <c r="O210" s="95"/>
      <c r="P210" s="96"/>
      <c r="Q210" s="95"/>
      <c r="R210" s="96"/>
    </row>
    <row r="211" spans="1:18" s="93" customFormat="1" ht="15" customHeight="1" x14ac:dyDescent="0.25">
      <c r="A211" s="94">
        <v>24</v>
      </c>
      <c r="B211" s="94" t="s">
        <v>163</v>
      </c>
      <c r="C211" s="94" t="s">
        <v>472</v>
      </c>
      <c r="D211" s="92" t="s">
        <v>200</v>
      </c>
      <c r="E211" s="92"/>
      <c r="F211" s="92"/>
      <c r="G211" s="94" t="s">
        <v>258</v>
      </c>
      <c r="H211" s="94">
        <v>7</v>
      </c>
      <c r="I211" s="93" t="s">
        <v>849</v>
      </c>
      <c r="J211" s="96">
        <v>3</v>
      </c>
      <c r="K211" s="95"/>
      <c r="L211" s="96"/>
      <c r="M211" s="95"/>
      <c r="N211" s="96"/>
      <c r="O211" s="95"/>
      <c r="P211" s="96"/>
      <c r="Q211" s="95"/>
      <c r="R211" s="96"/>
    </row>
    <row r="212" spans="1:18" s="93" customFormat="1" ht="15" customHeight="1" x14ac:dyDescent="0.25">
      <c r="A212" s="94">
        <v>24</v>
      </c>
      <c r="B212" s="94" t="s">
        <v>163</v>
      </c>
      <c r="C212" s="94" t="s">
        <v>473</v>
      </c>
      <c r="D212" s="92"/>
      <c r="E212" s="92"/>
      <c r="F212" s="92" t="s">
        <v>200</v>
      </c>
      <c r="G212" s="94" t="s">
        <v>832</v>
      </c>
      <c r="H212" s="94">
        <v>17</v>
      </c>
      <c r="J212" s="96"/>
      <c r="K212" s="95"/>
      <c r="L212" s="96"/>
      <c r="M212" s="95"/>
      <c r="N212" s="96"/>
      <c r="O212" s="95"/>
      <c r="P212" s="96"/>
      <c r="Q212" s="95"/>
      <c r="R212" s="96"/>
    </row>
    <row r="213" spans="1:18" s="93" customFormat="1" ht="15" customHeight="1" x14ac:dyDescent="0.25">
      <c r="A213" s="94">
        <v>24</v>
      </c>
      <c r="B213" s="94" t="s">
        <v>163</v>
      </c>
      <c r="C213" s="94" t="s">
        <v>474</v>
      </c>
      <c r="D213" s="92"/>
      <c r="E213" s="92"/>
      <c r="F213" s="92" t="s">
        <v>200</v>
      </c>
      <c r="G213" s="94" t="s">
        <v>832</v>
      </c>
      <c r="H213" s="94">
        <v>13</v>
      </c>
      <c r="J213" s="96"/>
      <c r="K213" s="95"/>
      <c r="L213" s="96"/>
      <c r="M213" s="95"/>
      <c r="N213" s="96"/>
      <c r="O213" s="95"/>
      <c r="P213" s="96"/>
      <c r="Q213" s="95"/>
      <c r="R213" s="96"/>
    </row>
    <row r="214" spans="1:18" s="93" customFormat="1" ht="15" customHeight="1" x14ac:dyDescent="0.25">
      <c r="A214" s="94">
        <v>24</v>
      </c>
      <c r="B214" s="94" t="s">
        <v>163</v>
      </c>
      <c r="C214" s="94" t="s">
        <v>475</v>
      </c>
      <c r="D214" s="92" t="s">
        <v>200</v>
      </c>
      <c r="E214" s="92"/>
      <c r="F214" s="92"/>
      <c r="G214" s="94" t="s">
        <v>837</v>
      </c>
      <c r="H214" s="94">
        <v>9</v>
      </c>
      <c r="J214" s="96"/>
      <c r="K214" s="95"/>
      <c r="L214" s="96"/>
      <c r="M214" s="95"/>
      <c r="N214" s="96"/>
      <c r="O214" s="95"/>
      <c r="P214" s="96"/>
      <c r="Q214" s="95"/>
      <c r="R214" s="96"/>
    </row>
    <row r="215" spans="1:18" s="93" customFormat="1" ht="15" customHeight="1" x14ac:dyDescent="0.25">
      <c r="A215" s="94">
        <v>24</v>
      </c>
      <c r="B215" s="94" t="s">
        <v>163</v>
      </c>
      <c r="C215" s="94" t="s">
        <v>476</v>
      </c>
      <c r="D215" s="92"/>
      <c r="E215" s="92"/>
      <c r="F215" s="92" t="s">
        <v>200</v>
      </c>
      <c r="G215" s="94" t="s">
        <v>839</v>
      </c>
      <c r="H215" s="94">
        <v>4</v>
      </c>
      <c r="J215" s="96"/>
      <c r="K215" s="95"/>
      <c r="L215" s="96"/>
      <c r="M215" s="95"/>
      <c r="N215" s="96"/>
      <c r="O215" s="95"/>
      <c r="P215" s="96"/>
      <c r="Q215" s="95"/>
      <c r="R215" s="96"/>
    </row>
    <row r="216" spans="1:18" s="93" customFormat="1" ht="15" customHeight="1" x14ac:dyDescent="0.25">
      <c r="A216" s="94">
        <v>24</v>
      </c>
      <c r="B216" s="94" t="s">
        <v>163</v>
      </c>
      <c r="C216" s="94" t="s">
        <v>477</v>
      </c>
      <c r="D216" s="92"/>
      <c r="E216" s="92" t="s">
        <v>200</v>
      </c>
      <c r="F216" s="92"/>
      <c r="G216" s="93" t="s">
        <v>7</v>
      </c>
      <c r="H216" s="94">
        <v>14</v>
      </c>
      <c r="J216" s="96"/>
      <c r="K216" s="95"/>
      <c r="L216" s="96"/>
      <c r="M216" s="95"/>
      <c r="N216" s="96"/>
      <c r="O216" s="95"/>
      <c r="P216" s="96"/>
      <c r="Q216" s="95"/>
      <c r="R216" s="96"/>
    </row>
    <row r="217" spans="1:18" s="93" customFormat="1" ht="15" customHeight="1" x14ac:dyDescent="0.25">
      <c r="A217" s="94">
        <v>24</v>
      </c>
      <c r="B217" s="94" t="s">
        <v>163</v>
      </c>
      <c r="C217" s="94" t="s">
        <v>478</v>
      </c>
      <c r="D217" s="92" t="s">
        <v>200</v>
      </c>
      <c r="E217" s="92"/>
      <c r="F217" s="92"/>
      <c r="G217" s="94" t="s">
        <v>821</v>
      </c>
      <c r="H217" s="94">
        <v>1</v>
      </c>
      <c r="J217" s="96"/>
      <c r="K217" s="95"/>
      <c r="L217" s="96"/>
      <c r="M217" s="95"/>
      <c r="N217" s="96"/>
      <c r="O217" s="95"/>
      <c r="P217" s="96"/>
      <c r="Q217" s="95"/>
      <c r="R217" s="96"/>
    </row>
    <row r="218" spans="1:18" s="93" customFormat="1" ht="15" customHeight="1" x14ac:dyDescent="0.25">
      <c r="A218" s="94">
        <v>24</v>
      </c>
      <c r="B218" s="94" t="s">
        <v>163</v>
      </c>
      <c r="C218" s="94" t="s">
        <v>479</v>
      </c>
      <c r="D218" s="92" t="s">
        <v>200</v>
      </c>
      <c r="E218" s="92"/>
      <c r="F218" s="92"/>
      <c r="G218" s="94" t="s">
        <v>846</v>
      </c>
      <c r="H218" s="94">
        <v>3</v>
      </c>
      <c r="J218" s="96"/>
      <c r="K218" s="95"/>
      <c r="L218" s="96"/>
      <c r="M218" s="95"/>
      <c r="N218" s="96"/>
      <c r="O218" s="95"/>
      <c r="P218" s="96"/>
      <c r="Q218" s="95"/>
      <c r="R218" s="96"/>
    </row>
    <row r="219" spans="1:18" s="93" customFormat="1" ht="15" customHeight="1" x14ac:dyDescent="0.25">
      <c r="A219" s="94">
        <v>24</v>
      </c>
      <c r="B219" s="94" t="s">
        <v>163</v>
      </c>
      <c r="C219" s="94" t="s">
        <v>480</v>
      </c>
      <c r="D219" s="92" t="s">
        <v>200</v>
      </c>
      <c r="E219" s="92"/>
      <c r="F219" s="92"/>
      <c r="G219" s="94" t="s">
        <v>844</v>
      </c>
      <c r="H219" s="94">
        <v>2</v>
      </c>
      <c r="I219" s="93" t="s">
        <v>842</v>
      </c>
      <c r="J219" s="96">
        <v>5</v>
      </c>
      <c r="K219" s="95"/>
      <c r="L219" s="96"/>
      <c r="M219" s="95"/>
      <c r="N219" s="96"/>
      <c r="O219" s="95"/>
      <c r="P219" s="96"/>
      <c r="Q219" s="95"/>
      <c r="R219" s="96"/>
    </row>
    <row r="220" spans="1:18" s="93" customFormat="1" ht="15" customHeight="1" x14ac:dyDescent="0.25">
      <c r="A220" s="94">
        <v>24</v>
      </c>
      <c r="B220" s="94" t="s">
        <v>163</v>
      </c>
      <c r="C220" s="94" t="s">
        <v>481</v>
      </c>
      <c r="D220" s="92"/>
      <c r="E220" s="92"/>
      <c r="F220" s="92" t="s">
        <v>200</v>
      </c>
      <c r="G220" s="94" t="s">
        <v>827</v>
      </c>
      <c r="H220" s="94">
        <v>1</v>
      </c>
      <c r="J220" s="96"/>
      <c r="K220" s="95"/>
      <c r="L220" s="96"/>
      <c r="M220" s="95"/>
      <c r="N220" s="96"/>
      <c r="O220" s="95"/>
      <c r="P220" s="96"/>
      <c r="Q220" s="95"/>
      <c r="R220" s="96"/>
    </row>
    <row r="221" spans="1:18" s="93" customFormat="1" ht="15" customHeight="1" x14ac:dyDescent="0.25">
      <c r="A221" s="94">
        <v>24</v>
      </c>
      <c r="B221" s="94" t="s">
        <v>163</v>
      </c>
      <c r="C221" s="94" t="s">
        <v>482</v>
      </c>
      <c r="D221" s="92"/>
      <c r="E221" s="92"/>
      <c r="F221" s="92" t="s">
        <v>200</v>
      </c>
      <c r="G221" s="94" t="s">
        <v>827</v>
      </c>
      <c r="H221" s="94">
        <v>1</v>
      </c>
      <c r="J221" s="96"/>
      <c r="K221" s="95"/>
      <c r="L221" s="96"/>
      <c r="M221" s="95"/>
      <c r="N221" s="96"/>
      <c r="O221" s="95"/>
      <c r="P221" s="96"/>
      <c r="Q221" s="95"/>
      <c r="R221" s="96"/>
    </row>
    <row r="222" spans="1:18" s="93" customFormat="1" ht="15" customHeight="1" x14ac:dyDescent="0.25">
      <c r="A222" s="94">
        <v>24</v>
      </c>
      <c r="B222" s="94" t="s">
        <v>163</v>
      </c>
      <c r="C222" s="94" t="s">
        <v>483</v>
      </c>
      <c r="D222" s="92"/>
      <c r="E222" s="92"/>
      <c r="F222" s="92" t="s">
        <v>200</v>
      </c>
      <c r="G222" s="94" t="s">
        <v>827</v>
      </c>
      <c r="H222" s="94">
        <v>18</v>
      </c>
      <c r="J222" s="96"/>
      <c r="K222" s="95"/>
      <c r="L222" s="96"/>
      <c r="M222" s="95"/>
      <c r="N222" s="96"/>
      <c r="O222" s="95"/>
      <c r="P222" s="96"/>
      <c r="Q222" s="95"/>
      <c r="R222" s="96"/>
    </row>
    <row r="223" spans="1:18" s="93" customFormat="1" ht="15" customHeight="1" x14ac:dyDescent="0.25">
      <c r="A223" s="94">
        <v>24</v>
      </c>
      <c r="B223" s="94" t="s">
        <v>163</v>
      </c>
      <c r="C223" s="94" t="s">
        <v>484</v>
      </c>
      <c r="D223" s="92"/>
      <c r="E223" s="92"/>
      <c r="F223" s="92" t="s">
        <v>200</v>
      </c>
      <c r="G223" s="94" t="s">
        <v>827</v>
      </c>
      <c r="H223" s="94">
        <v>20</v>
      </c>
      <c r="J223" s="96"/>
      <c r="K223" s="95"/>
      <c r="L223" s="96"/>
      <c r="M223" s="95"/>
      <c r="N223" s="96"/>
      <c r="O223" s="95"/>
      <c r="P223" s="96"/>
      <c r="Q223" s="95"/>
      <c r="R223" s="96"/>
    </row>
    <row r="224" spans="1:18" s="93" customFormat="1" ht="15" customHeight="1" x14ac:dyDescent="0.25">
      <c r="A224" s="94">
        <v>24</v>
      </c>
      <c r="B224" s="94" t="s">
        <v>163</v>
      </c>
      <c r="C224" s="94" t="s">
        <v>485</v>
      </c>
      <c r="D224" s="92" t="s">
        <v>200</v>
      </c>
      <c r="E224" s="92"/>
      <c r="F224" s="92"/>
      <c r="G224" s="94" t="s">
        <v>252</v>
      </c>
      <c r="H224" s="94">
        <v>2</v>
      </c>
      <c r="J224" s="96"/>
      <c r="K224" s="95"/>
      <c r="L224" s="96"/>
      <c r="M224" s="95"/>
      <c r="N224" s="96"/>
      <c r="O224" s="95"/>
      <c r="P224" s="96"/>
      <c r="Q224" s="95"/>
      <c r="R224" s="96"/>
    </row>
    <row r="225" spans="1:18" s="93" customFormat="1" ht="15" customHeight="1" x14ac:dyDescent="0.25">
      <c r="A225" s="94">
        <v>24</v>
      </c>
      <c r="B225" s="94" t="s">
        <v>163</v>
      </c>
      <c r="C225" s="94" t="s">
        <v>486</v>
      </c>
      <c r="D225" s="92" t="s">
        <v>200</v>
      </c>
      <c r="E225" s="92"/>
      <c r="F225" s="92"/>
      <c r="G225" s="94" t="s">
        <v>845</v>
      </c>
      <c r="H225" s="94">
        <v>7</v>
      </c>
      <c r="J225" s="96"/>
      <c r="K225" s="95"/>
      <c r="L225" s="96"/>
      <c r="M225" s="95"/>
      <c r="N225" s="96"/>
      <c r="O225" s="95"/>
      <c r="P225" s="96"/>
      <c r="Q225" s="95"/>
      <c r="R225" s="96"/>
    </row>
    <row r="226" spans="1:18" s="93" customFormat="1" ht="15" customHeight="1" x14ac:dyDescent="0.25">
      <c r="A226" s="94">
        <v>24</v>
      </c>
      <c r="B226" s="94" t="s">
        <v>163</v>
      </c>
      <c r="C226" s="94" t="s">
        <v>487</v>
      </c>
      <c r="D226" s="92" t="s">
        <v>200</v>
      </c>
      <c r="E226" s="92"/>
      <c r="F226" s="92"/>
      <c r="G226" s="94" t="s">
        <v>835</v>
      </c>
      <c r="H226" s="94">
        <v>1</v>
      </c>
      <c r="J226" s="96"/>
      <c r="K226" s="95"/>
      <c r="L226" s="96"/>
      <c r="M226" s="95"/>
      <c r="N226" s="96"/>
      <c r="O226" s="95"/>
      <c r="P226" s="96"/>
      <c r="Q226" s="95"/>
      <c r="R226" s="96"/>
    </row>
    <row r="227" spans="1:18" s="93" customFormat="1" ht="15" customHeight="1" x14ac:dyDescent="0.25">
      <c r="A227" s="94">
        <v>24</v>
      </c>
      <c r="B227" s="94" t="s">
        <v>163</v>
      </c>
      <c r="C227" s="94" t="s">
        <v>488</v>
      </c>
      <c r="D227" s="92"/>
      <c r="E227" s="92" t="s">
        <v>200</v>
      </c>
      <c r="F227" s="92"/>
      <c r="G227" s="93" t="s">
        <v>7</v>
      </c>
      <c r="H227" s="94">
        <v>5</v>
      </c>
      <c r="J227" s="96"/>
      <c r="K227" s="95"/>
      <c r="L227" s="96"/>
      <c r="M227" s="95"/>
      <c r="N227" s="96"/>
      <c r="O227" s="95"/>
      <c r="P227" s="96"/>
      <c r="Q227" s="95"/>
      <c r="R227" s="96"/>
    </row>
    <row r="228" spans="1:18" s="93" customFormat="1" ht="15" customHeight="1" x14ac:dyDescent="0.25">
      <c r="A228" s="94">
        <v>24</v>
      </c>
      <c r="B228" s="94" t="s">
        <v>163</v>
      </c>
      <c r="C228" s="94" t="s">
        <v>489</v>
      </c>
      <c r="D228" s="92"/>
      <c r="E228" s="92" t="s">
        <v>200</v>
      </c>
      <c r="F228" s="92"/>
      <c r="G228" s="93" t="s">
        <v>7</v>
      </c>
      <c r="H228" s="94">
        <v>9</v>
      </c>
      <c r="J228" s="96"/>
      <c r="K228" s="95"/>
      <c r="L228" s="96"/>
      <c r="M228" s="95"/>
      <c r="N228" s="96"/>
      <c r="O228" s="95"/>
      <c r="P228" s="96"/>
      <c r="Q228" s="95"/>
      <c r="R228" s="96"/>
    </row>
    <row r="229" spans="1:18" s="93" customFormat="1" ht="15" customHeight="1" x14ac:dyDescent="0.25">
      <c r="A229" s="94">
        <v>24</v>
      </c>
      <c r="B229" s="94" t="s">
        <v>163</v>
      </c>
      <c r="C229" s="94" t="s">
        <v>490</v>
      </c>
      <c r="D229" s="92"/>
      <c r="E229" s="92" t="s">
        <v>200</v>
      </c>
      <c r="F229" s="92"/>
      <c r="G229" s="93" t="s">
        <v>7</v>
      </c>
      <c r="H229" s="94">
        <v>4</v>
      </c>
      <c r="J229" s="96"/>
      <c r="K229" s="95"/>
      <c r="L229" s="96"/>
      <c r="M229" s="95"/>
      <c r="N229" s="96"/>
      <c r="O229" s="95"/>
      <c r="P229" s="96"/>
      <c r="Q229" s="95"/>
      <c r="R229" s="96"/>
    </row>
    <row r="230" spans="1:18" s="93" customFormat="1" ht="15" customHeight="1" x14ac:dyDescent="0.25">
      <c r="A230" s="94">
        <v>24</v>
      </c>
      <c r="B230" s="94" t="s">
        <v>163</v>
      </c>
      <c r="C230" s="94" t="s">
        <v>491</v>
      </c>
      <c r="D230" s="92"/>
      <c r="E230" s="92"/>
      <c r="F230" s="92" t="s">
        <v>200</v>
      </c>
      <c r="G230" s="94" t="s">
        <v>250</v>
      </c>
      <c r="H230" s="94">
        <v>1</v>
      </c>
      <c r="J230" s="96"/>
      <c r="K230" s="95"/>
      <c r="L230" s="96"/>
      <c r="M230" s="95"/>
      <c r="N230" s="96"/>
      <c r="O230" s="95"/>
      <c r="P230" s="96"/>
      <c r="Q230" s="95"/>
      <c r="R230" s="96"/>
    </row>
    <row r="231" spans="1:18" s="93" customFormat="1" ht="15" customHeight="1" x14ac:dyDescent="0.25">
      <c r="A231" s="94">
        <v>24</v>
      </c>
      <c r="B231" s="94" t="s">
        <v>163</v>
      </c>
      <c r="C231" s="94" t="s">
        <v>492</v>
      </c>
      <c r="D231" s="92" t="s">
        <v>200</v>
      </c>
      <c r="E231" s="92"/>
      <c r="F231" s="92"/>
      <c r="G231" s="94" t="s">
        <v>250</v>
      </c>
      <c r="H231" s="94">
        <v>6</v>
      </c>
      <c r="J231" s="96"/>
      <c r="K231" s="95"/>
      <c r="L231" s="96"/>
      <c r="M231" s="95"/>
      <c r="N231" s="96"/>
      <c r="O231" s="95"/>
      <c r="P231" s="96"/>
      <c r="Q231" s="95"/>
      <c r="R231" s="96"/>
    </row>
    <row r="232" spans="1:18" s="93" customFormat="1" ht="15" customHeight="1" x14ac:dyDescent="0.25">
      <c r="A232" s="94">
        <v>24</v>
      </c>
      <c r="B232" s="94" t="s">
        <v>163</v>
      </c>
      <c r="C232" s="94" t="s">
        <v>493</v>
      </c>
      <c r="D232" s="92"/>
      <c r="E232" s="92"/>
      <c r="F232" s="92" t="s">
        <v>200</v>
      </c>
      <c r="G232" s="94" t="s">
        <v>202</v>
      </c>
      <c r="H232" s="94">
        <v>1</v>
      </c>
      <c r="J232" s="96"/>
      <c r="K232" s="95"/>
      <c r="L232" s="96"/>
      <c r="M232" s="95"/>
      <c r="N232" s="96"/>
      <c r="O232" s="95"/>
      <c r="P232" s="96"/>
      <c r="Q232" s="95"/>
      <c r="R232" s="96"/>
    </row>
    <row r="233" spans="1:18" s="93" customFormat="1" ht="15" customHeight="1" x14ac:dyDescent="0.25">
      <c r="A233" s="94">
        <v>24</v>
      </c>
      <c r="B233" s="94" t="s">
        <v>163</v>
      </c>
      <c r="C233" s="94" t="s">
        <v>494</v>
      </c>
      <c r="D233" s="92"/>
      <c r="E233" s="92"/>
      <c r="F233" s="92" t="s">
        <v>200</v>
      </c>
      <c r="G233" s="94" t="s">
        <v>202</v>
      </c>
      <c r="H233" s="94">
        <v>24</v>
      </c>
      <c r="J233" s="96"/>
      <c r="K233" s="95"/>
      <c r="L233" s="96"/>
      <c r="M233" s="95"/>
      <c r="N233" s="96"/>
      <c r="O233" s="95"/>
      <c r="P233" s="96"/>
      <c r="Q233" s="95"/>
      <c r="R233" s="96"/>
    </row>
    <row r="234" spans="1:18" s="93" customFormat="1" ht="15" customHeight="1" x14ac:dyDescent="0.25">
      <c r="A234" s="94">
        <v>24</v>
      </c>
      <c r="B234" s="94" t="s">
        <v>163</v>
      </c>
      <c r="C234" s="94" t="s">
        <v>495</v>
      </c>
      <c r="D234" s="92"/>
      <c r="E234" s="92"/>
      <c r="F234" s="92" t="s">
        <v>200</v>
      </c>
      <c r="G234" s="94" t="s">
        <v>202</v>
      </c>
      <c r="H234" s="94">
        <v>26</v>
      </c>
      <c r="J234" s="96"/>
      <c r="K234" s="95"/>
      <c r="L234" s="96"/>
      <c r="M234" s="95"/>
      <c r="N234" s="96"/>
      <c r="O234" s="95"/>
      <c r="P234" s="96"/>
      <c r="Q234" s="95"/>
      <c r="R234" s="96"/>
    </row>
    <row r="235" spans="1:18" s="93" customFormat="1" ht="15" customHeight="1" x14ac:dyDescent="0.25">
      <c r="A235" s="94">
        <v>24</v>
      </c>
      <c r="B235" s="94" t="s">
        <v>163</v>
      </c>
      <c r="C235" s="94" t="s">
        <v>496</v>
      </c>
      <c r="D235" s="92"/>
      <c r="E235" s="92"/>
      <c r="F235" s="92" t="s">
        <v>200</v>
      </c>
      <c r="G235" s="94" t="s">
        <v>202</v>
      </c>
      <c r="H235" s="94">
        <v>12</v>
      </c>
      <c r="J235" s="96"/>
      <c r="K235" s="95"/>
      <c r="L235" s="96"/>
      <c r="M235" s="95"/>
      <c r="N235" s="96"/>
      <c r="O235" s="95"/>
      <c r="P235" s="96"/>
      <c r="Q235" s="95"/>
      <c r="R235" s="96"/>
    </row>
    <row r="236" spans="1:18" s="93" customFormat="1" ht="15" customHeight="1" x14ac:dyDescent="0.25">
      <c r="A236" s="94">
        <v>24</v>
      </c>
      <c r="B236" s="94" t="s">
        <v>163</v>
      </c>
      <c r="C236" s="94" t="s">
        <v>497</v>
      </c>
      <c r="D236" s="92"/>
      <c r="E236" s="92"/>
      <c r="F236" s="92" t="s">
        <v>200</v>
      </c>
      <c r="G236" s="94" t="s">
        <v>202</v>
      </c>
      <c r="H236" s="94">
        <v>24</v>
      </c>
      <c r="I236" s="94"/>
      <c r="J236" s="94"/>
      <c r="K236" s="95"/>
      <c r="L236" s="96"/>
      <c r="M236" s="95"/>
      <c r="N236" s="96"/>
      <c r="O236" s="95"/>
      <c r="P236" s="96"/>
      <c r="Q236" s="95"/>
      <c r="R236" s="96"/>
    </row>
    <row r="237" spans="1:18" s="93" customFormat="1" ht="15" customHeight="1" x14ac:dyDescent="0.25">
      <c r="A237" s="94">
        <v>24</v>
      </c>
      <c r="B237" s="94" t="s">
        <v>163</v>
      </c>
      <c r="C237" s="94" t="s">
        <v>498</v>
      </c>
      <c r="D237" s="92"/>
      <c r="E237" s="92"/>
      <c r="F237" s="92" t="s">
        <v>200</v>
      </c>
      <c r="G237" s="94" t="s">
        <v>202</v>
      </c>
      <c r="H237" s="94">
        <v>17</v>
      </c>
      <c r="I237" s="94"/>
      <c r="J237" s="94"/>
      <c r="K237" s="95"/>
      <c r="L237" s="96"/>
      <c r="M237" s="95"/>
      <c r="N237" s="96"/>
      <c r="O237" s="95"/>
      <c r="P237" s="96"/>
      <c r="Q237" s="95"/>
      <c r="R237" s="96"/>
    </row>
    <row r="238" spans="1:18" s="93" customFormat="1" ht="15" customHeight="1" x14ac:dyDescent="0.25">
      <c r="A238" s="94">
        <v>24</v>
      </c>
      <c r="B238" s="94" t="s">
        <v>163</v>
      </c>
      <c r="C238" s="94" t="s">
        <v>499</v>
      </c>
      <c r="D238" s="92" t="s">
        <v>200</v>
      </c>
      <c r="E238" s="92"/>
      <c r="F238" s="92"/>
      <c r="G238" s="94" t="s">
        <v>254</v>
      </c>
      <c r="H238" s="94">
        <v>11</v>
      </c>
      <c r="J238" s="96"/>
      <c r="K238" s="95"/>
      <c r="L238" s="96"/>
      <c r="M238" s="95"/>
      <c r="N238" s="96"/>
      <c r="O238" s="95"/>
      <c r="P238" s="96"/>
      <c r="Q238" s="95"/>
      <c r="R238" s="96"/>
    </row>
    <row r="239" spans="1:18" s="93" customFormat="1" ht="15" customHeight="1" x14ac:dyDescent="0.25">
      <c r="A239" s="94">
        <v>24</v>
      </c>
      <c r="B239" s="94" t="s">
        <v>163</v>
      </c>
      <c r="C239" s="94" t="s">
        <v>500</v>
      </c>
      <c r="D239" s="92" t="s">
        <v>200</v>
      </c>
      <c r="E239" s="92"/>
      <c r="F239" s="92"/>
      <c r="G239" s="94" t="s">
        <v>259</v>
      </c>
      <c r="H239" s="94">
        <v>3</v>
      </c>
      <c r="J239" s="96"/>
      <c r="K239" s="95"/>
      <c r="L239" s="96"/>
      <c r="M239" s="95"/>
      <c r="N239" s="96"/>
      <c r="O239" s="95"/>
      <c r="P239" s="96"/>
      <c r="Q239" s="95"/>
      <c r="R239" s="96"/>
    </row>
    <row r="240" spans="1:18" s="93" customFormat="1" ht="15" customHeight="1" x14ac:dyDescent="0.25">
      <c r="A240" s="94">
        <v>24</v>
      </c>
      <c r="B240" s="94" t="s">
        <v>163</v>
      </c>
      <c r="C240" s="94" t="s">
        <v>501</v>
      </c>
      <c r="D240" s="92"/>
      <c r="E240" s="92" t="s">
        <v>200</v>
      </c>
      <c r="F240" s="92"/>
      <c r="G240" s="93" t="s">
        <v>7</v>
      </c>
      <c r="H240" s="94">
        <v>2</v>
      </c>
      <c r="J240" s="96"/>
      <c r="K240" s="95"/>
      <c r="L240" s="96"/>
      <c r="M240" s="95"/>
      <c r="N240" s="96"/>
      <c r="O240" s="95"/>
      <c r="P240" s="96"/>
      <c r="Q240" s="95"/>
      <c r="R240" s="96"/>
    </row>
    <row r="241" spans="1:18" s="93" customFormat="1" ht="15" customHeight="1" x14ac:dyDescent="0.25">
      <c r="A241" s="94">
        <v>24</v>
      </c>
      <c r="B241" s="94" t="s">
        <v>163</v>
      </c>
      <c r="C241" s="94" t="s">
        <v>502</v>
      </c>
      <c r="D241" s="92"/>
      <c r="E241" s="92" t="s">
        <v>200</v>
      </c>
      <c r="F241" s="92"/>
      <c r="G241" s="93" t="s">
        <v>7</v>
      </c>
      <c r="H241" s="94">
        <v>23</v>
      </c>
      <c r="J241" s="96"/>
      <c r="K241" s="95"/>
      <c r="L241" s="96"/>
      <c r="M241" s="95"/>
      <c r="N241" s="96"/>
      <c r="O241" s="95"/>
      <c r="P241" s="96"/>
      <c r="Q241" s="95"/>
      <c r="R241" s="96"/>
    </row>
    <row r="242" spans="1:18" s="93" customFormat="1" ht="15" customHeight="1" x14ac:dyDescent="0.25">
      <c r="A242" s="94">
        <v>24</v>
      </c>
      <c r="B242" s="94" t="s">
        <v>163</v>
      </c>
      <c r="C242" s="94" t="s">
        <v>503</v>
      </c>
      <c r="D242" s="92"/>
      <c r="E242" s="92"/>
      <c r="F242" s="92" t="s">
        <v>200</v>
      </c>
      <c r="G242" s="94" t="s">
        <v>203</v>
      </c>
      <c r="H242" s="94">
        <v>20</v>
      </c>
      <c r="J242" s="96"/>
      <c r="K242" s="95"/>
      <c r="L242" s="96"/>
      <c r="M242" s="95"/>
      <c r="N242" s="96"/>
      <c r="O242" s="95"/>
      <c r="P242" s="96"/>
      <c r="Q242" s="95"/>
      <c r="R242" s="96"/>
    </row>
    <row r="243" spans="1:18" s="93" customFormat="1" ht="15" customHeight="1" x14ac:dyDescent="0.25">
      <c r="A243" s="94">
        <v>24</v>
      </c>
      <c r="B243" s="94" t="s">
        <v>163</v>
      </c>
      <c r="C243" s="94" t="s">
        <v>504</v>
      </c>
      <c r="D243" s="92"/>
      <c r="E243" s="92"/>
      <c r="F243" s="92" t="s">
        <v>200</v>
      </c>
      <c r="G243" s="94" t="s">
        <v>203</v>
      </c>
      <c r="H243" s="94">
        <v>11</v>
      </c>
      <c r="J243" s="96"/>
      <c r="K243" s="95"/>
      <c r="L243" s="96"/>
      <c r="M243" s="95"/>
      <c r="N243" s="96"/>
      <c r="O243" s="95"/>
      <c r="P243" s="96"/>
      <c r="Q243" s="95"/>
      <c r="R243" s="96"/>
    </row>
    <row r="244" spans="1:18" s="93" customFormat="1" ht="15" customHeight="1" x14ac:dyDescent="0.25">
      <c r="A244" s="94">
        <v>24</v>
      </c>
      <c r="B244" s="94" t="s">
        <v>163</v>
      </c>
      <c r="C244" s="94" t="s">
        <v>505</v>
      </c>
      <c r="D244" s="92"/>
      <c r="E244" s="92"/>
      <c r="F244" s="92" t="s">
        <v>200</v>
      </c>
      <c r="G244" s="94" t="s">
        <v>257</v>
      </c>
      <c r="H244" s="94">
        <v>4</v>
      </c>
      <c r="J244" s="96"/>
      <c r="K244" s="95"/>
      <c r="L244" s="96"/>
      <c r="M244" s="95"/>
      <c r="N244" s="96"/>
      <c r="O244" s="95"/>
      <c r="P244" s="96"/>
      <c r="Q244" s="95"/>
      <c r="R244" s="96"/>
    </row>
    <row r="245" spans="1:18" s="93" customFormat="1" ht="15" customHeight="1" x14ac:dyDescent="0.25">
      <c r="A245" s="94">
        <v>24</v>
      </c>
      <c r="B245" s="94" t="s">
        <v>163</v>
      </c>
      <c r="C245" s="94" t="s">
        <v>506</v>
      </c>
      <c r="D245" s="92"/>
      <c r="E245" s="92"/>
      <c r="F245" s="92" t="s">
        <v>200</v>
      </c>
      <c r="G245" s="94" t="s">
        <v>201</v>
      </c>
      <c r="H245" s="94">
        <v>13</v>
      </c>
      <c r="J245" s="96"/>
      <c r="K245" s="95"/>
      <c r="L245" s="96"/>
      <c r="M245" s="95"/>
      <c r="N245" s="96"/>
      <c r="O245" s="95"/>
      <c r="P245" s="96"/>
      <c r="Q245" s="95"/>
      <c r="R245" s="96"/>
    </row>
    <row r="246" spans="1:18" s="93" customFormat="1" ht="15" customHeight="1" x14ac:dyDescent="0.25">
      <c r="A246" s="94">
        <v>24</v>
      </c>
      <c r="B246" s="94" t="s">
        <v>163</v>
      </c>
      <c r="C246" s="94" t="s">
        <v>507</v>
      </c>
      <c r="D246" s="92"/>
      <c r="E246" s="92"/>
      <c r="F246" s="92" t="s">
        <v>200</v>
      </c>
      <c r="G246" s="94" t="s">
        <v>201</v>
      </c>
      <c r="H246" s="94">
        <v>15</v>
      </c>
      <c r="J246" s="96"/>
      <c r="K246" s="95"/>
      <c r="L246" s="96"/>
      <c r="M246" s="95"/>
      <c r="N246" s="96"/>
      <c r="O246" s="95"/>
      <c r="P246" s="96"/>
      <c r="Q246" s="95"/>
      <c r="R246" s="96"/>
    </row>
    <row r="247" spans="1:18" s="93" customFormat="1" ht="15" customHeight="1" x14ac:dyDescent="0.25">
      <c r="A247" s="94">
        <v>24</v>
      </c>
      <c r="B247" s="94" t="s">
        <v>222</v>
      </c>
      <c r="C247" s="94" t="s">
        <v>508</v>
      </c>
      <c r="D247" s="92"/>
      <c r="E247" s="92" t="s">
        <v>200</v>
      </c>
      <c r="F247" s="92"/>
      <c r="G247" s="93" t="s">
        <v>7</v>
      </c>
      <c r="H247" s="94">
        <v>4</v>
      </c>
      <c r="J247" s="96"/>
      <c r="K247" s="95"/>
      <c r="L247" s="96"/>
      <c r="M247" s="95"/>
      <c r="N247" s="96"/>
      <c r="O247" s="95"/>
      <c r="P247" s="96"/>
      <c r="Q247" s="95"/>
      <c r="R247" s="96"/>
    </row>
    <row r="248" spans="1:18" s="93" customFormat="1" ht="15" customHeight="1" x14ac:dyDescent="0.25">
      <c r="A248" s="94">
        <v>24</v>
      </c>
      <c r="B248" s="94" t="s">
        <v>223</v>
      </c>
      <c r="C248" s="94" t="s">
        <v>509</v>
      </c>
      <c r="D248" s="92"/>
      <c r="E248" s="92"/>
      <c r="F248" s="92" t="s">
        <v>200</v>
      </c>
      <c r="G248" s="94" t="s">
        <v>832</v>
      </c>
      <c r="H248" s="94">
        <v>2</v>
      </c>
      <c r="J248" s="96"/>
      <c r="K248" s="95"/>
      <c r="L248" s="96"/>
      <c r="M248" s="95"/>
      <c r="N248" s="96"/>
      <c r="O248" s="95"/>
      <c r="P248" s="96"/>
      <c r="Q248" s="95"/>
      <c r="R248" s="96"/>
    </row>
    <row r="249" spans="1:18" s="93" customFormat="1" ht="15" customHeight="1" x14ac:dyDescent="0.25">
      <c r="A249" s="94">
        <v>24</v>
      </c>
      <c r="B249" s="94" t="s">
        <v>223</v>
      </c>
      <c r="C249" s="94" t="s">
        <v>510</v>
      </c>
      <c r="D249" s="92"/>
      <c r="E249" s="92"/>
      <c r="F249" s="92" t="s">
        <v>200</v>
      </c>
      <c r="G249" s="94" t="s">
        <v>202</v>
      </c>
      <c r="H249" s="94">
        <v>16</v>
      </c>
      <c r="J249" s="96"/>
      <c r="K249" s="95"/>
      <c r="L249" s="96"/>
      <c r="M249" s="95"/>
      <c r="N249" s="96"/>
      <c r="O249" s="95"/>
      <c r="P249" s="96"/>
      <c r="Q249" s="95"/>
      <c r="R249" s="96"/>
    </row>
    <row r="250" spans="1:18" s="93" customFormat="1" ht="15" customHeight="1" x14ac:dyDescent="0.25">
      <c r="A250" s="94">
        <v>24</v>
      </c>
      <c r="B250" s="94" t="s">
        <v>223</v>
      </c>
      <c r="C250" s="94" t="s">
        <v>511</v>
      </c>
      <c r="D250" s="92"/>
      <c r="E250" s="92" t="s">
        <v>200</v>
      </c>
      <c r="F250" s="92"/>
      <c r="G250" s="93" t="s">
        <v>7</v>
      </c>
      <c r="H250" s="94">
        <v>1</v>
      </c>
      <c r="J250" s="96"/>
      <c r="K250" s="95"/>
      <c r="L250" s="96"/>
      <c r="M250" s="95"/>
      <c r="N250" s="96"/>
      <c r="O250" s="95"/>
      <c r="P250" s="96"/>
      <c r="Q250" s="95"/>
      <c r="R250" s="96"/>
    </row>
    <row r="251" spans="1:18" s="93" customFormat="1" ht="15" customHeight="1" x14ac:dyDescent="0.25">
      <c r="A251" s="94">
        <v>24</v>
      </c>
      <c r="B251" s="94" t="s">
        <v>267</v>
      </c>
      <c r="C251" s="94" t="s">
        <v>512</v>
      </c>
      <c r="D251" s="92"/>
      <c r="E251" s="92" t="s">
        <v>200</v>
      </c>
      <c r="F251" s="92"/>
      <c r="G251" s="93" t="s">
        <v>7</v>
      </c>
      <c r="H251" s="94">
        <v>1</v>
      </c>
      <c r="J251" s="96"/>
      <c r="K251" s="95"/>
      <c r="L251" s="96"/>
      <c r="M251" s="95"/>
      <c r="N251" s="96"/>
      <c r="O251" s="95"/>
      <c r="P251" s="96"/>
      <c r="Q251" s="95"/>
      <c r="R251" s="96"/>
    </row>
    <row r="252" spans="1:18" s="93" customFormat="1" ht="15" customHeight="1" x14ac:dyDescent="0.25">
      <c r="A252" s="94">
        <v>24</v>
      </c>
      <c r="B252" s="94" t="s">
        <v>164</v>
      </c>
      <c r="C252" s="94" t="s">
        <v>513</v>
      </c>
      <c r="D252" s="92"/>
      <c r="E252" s="92" t="s">
        <v>200</v>
      </c>
      <c r="F252" s="92"/>
      <c r="G252" s="93" t="s">
        <v>7</v>
      </c>
      <c r="H252" s="94">
        <v>1</v>
      </c>
      <c r="J252" s="96"/>
      <c r="K252" s="95"/>
      <c r="L252" s="96"/>
      <c r="M252" s="95"/>
      <c r="N252" s="96"/>
      <c r="O252" s="95"/>
      <c r="P252" s="96"/>
      <c r="Q252" s="95"/>
      <c r="R252" s="96"/>
    </row>
    <row r="253" spans="1:18" s="93" customFormat="1" ht="15" customHeight="1" x14ac:dyDescent="0.25">
      <c r="A253" s="94">
        <v>24</v>
      </c>
      <c r="B253" s="94" t="s">
        <v>163</v>
      </c>
      <c r="C253" s="94" t="s">
        <v>818</v>
      </c>
      <c r="D253" s="92"/>
      <c r="E253" s="92" t="s">
        <v>200</v>
      </c>
      <c r="F253" s="92"/>
      <c r="G253" s="93" t="s">
        <v>7</v>
      </c>
      <c r="H253" s="94">
        <v>1</v>
      </c>
      <c r="J253" s="96"/>
      <c r="K253" s="95"/>
      <c r="L253" s="96"/>
      <c r="M253" s="95"/>
      <c r="N253" s="96"/>
      <c r="O253" s="95"/>
      <c r="P253" s="96"/>
      <c r="Q253" s="95"/>
      <c r="R253" s="96"/>
    </row>
    <row r="254" spans="1:18" s="93" customFormat="1" ht="15" customHeight="1" x14ac:dyDescent="0.25">
      <c r="A254" s="94">
        <v>24</v>
      </c>
      <c r="B254" s="94" t="s">
        <v>266</v>
      </c>
      <c r="C254" s="94" t="s">
        <v>514</v>
      </c>
      <c r="D254" s="92" t="s">
        <v>200</v>
      </c>
      <c r="E254" s="92"/>
      <c r="F254" s="92"/>
      <c r="G254" s="94" t="s">
        <v>201</v>
      </c>
      <c r="H254" s="94">
        <v>1</v>
      </c>
      <c r="J254" s="96"/>
      <c r="K254" s="95"/>
      <c r="L254" s="96"/>
      <c r="M254" s="95"/>
      <c r="N254" s="96"/>
      <c r="O254" s="95"/>
      <c r="P254" s="96"/>
      <c r="Q254" s="95"/>
      <c r="R254" s="96"/>
    </row>
    <row r="255" spans="1:18" s="93" customFormat="1" ht="15" customHeight="1" x14ac:dyDescent="0.25">
      <c r="A255" s="94">
        <v>24</v>
      </c>
      <c r="B255" s="94" t="s">
        <v>165</v>
      </c>
      <c r="C255" s="94" t="s">
        <v>515</v>
      </c>
      <c r="D255" s="92"/>
      <c r="E255" s="92" t="s">
        <v>200</v>
      </c>
      <c r="F255" s="92"/>
      <c r="G255" s="93" t="s">
        <v>7</v>
      </c>
      <c r="H255" s="94">
        <v>2</v>
      </c>
      <c r="J255" s="96"/>
      <c r="K255" s="95"/>
      <c r="L255" s="96"/>
      <c r="M255" s="95"/>
      <c r="N255" s="96"/>
      <c r="O255" s="95"/>
      <c r="P255" s="96"/>
      <c r="Q255" s="95"/>
      <c r="R255" s="96"/>
    </row>
    <row r="256" spans="1:18" s="93" customFormat="1" ht="15" customHeight="1" x14ac:dyDescent="0.25">
      <c r="A256" s="94">
        <v>52</v>
      </c>
      <c r="B256" s="94" t="s">
        <v>166</v>
      </c>
      <c r="C256" s="94" t="s">
        <v>516</v>
      </c>
      <c r="D256" s="92"/>
      <c r="E256" s="92" t="s">
        <v>200</v>
      </c>
      <c r="F256" s="92"/>
      <c r="G256" s="93" t="s">
        <v>7</v>
      </c>
      <c r="H256" s="94">
        <v>3</v>
      </c>
      <c r="J256" s="96"/>
      <c r="K256" s="95"/>
      <c r="L256" s="96"/>
      <c r="M256" s="95"/>
      <c r="N256" s="96"/>
      <c r="O256" s="95"/>
      <c r="P256" s="96"/>
      <c r="Q256" s="95"/>
      <c r="R256" s="96"/>
    </row>
    <row r="257" spans="1:18" s="93" customFormat="1" ht="15" customHeight="1" x14ac:dyDescent="0.25">
      <c r="A257" s="94">
        <v>24</v>
      </c>
      <c r="B257" s="94" t="s">
        <v>517</v>
      </c>
      <c r="C257" s="94" t="s">
        <v>518</v>
      </c>
      <c r="D257" s="92" t="s">
        <v>200</v>
      </c>
      <c r="E257" s="92"/>
      <c r="F257" s="92"/>
      <c r="G257" s="94" t="s">
        <v>824</v>
      </c>
      <c r="H257" s="94">
        <v>1</v>
      </c>
      <c r="J257" s="96"/>
      <c r="K257" s="95"/>
      <c r="L257" s="96"/>
      <c r="M257" s="95"/>
      <c r="N257" s="96"/>
      <c r="O257" s="95"/>
      <c r="P257" s="96"/>
      <c r="Q257" s="95"/>
      <c r="R257" s="96"/>
    </row>
    <row r="258" spans="1:18" s="93" customFormat="1" ht="15" customHeight="1" x14ac:dyDescent="0.25">
      <c r="A258" s="94">
        <v>24</v>
      </c>
      <c r="B258" s="94" t="s">
        <v>519</v>
      </c>
      <c r="C258" s="94" t="s">
        <v>520</v>
      </c>
      <c r="D258" s="92"/>
      <c r="E258" s="92" t="s">
        <v>200</v>
      </c>
      <c r="F258" s="92"/>
      <c r="G258" s="93" t="s">
        <v>7</v>
      </c>
      <c r="H258" s="94">
        <v>3</v>
      </c>
      <c r="J258" s="96"/>
      <c r="K258" s="95"/>
      <c r="L258" s="96"/>
      <c r="M258" s="95"/>
      <c r="N258" s="96"/>
      <c r="O258" s="95"/>
      <c r="P258" s="96"/>
      <c r="Q258" s="95"/>
      <c r="R258" s="96"/>
    </row>
    <row r="259" spans="1:18" s="93" customFormat="1" ht="15" customHeight="1" x14ac:dyDescent="0.25">
      <c r="A259" s="94">
        <v>50</v>
      </c>
      <c r="B259" s="94" t="s">
        <v>224</v>
      </c>
      <c r="C259" s="94" t="s">
        <v>521</v>
      </c>
      <c r="D259" s="92" t="s">
        <v>200</v>
      </c>
      <c r="E259" s="92"/>
      <c r="F259" s="92"/>
      <c r="G259" s="94" t="s">
        <v>256</v>
      </c>
      <c r="H259" s="94">
        <v>1</v>
      </c>
      <c r="J259" s="96"/>
      <c r="K259" s="95"/>
      <c r="L259" s="96"/>
      <c r="M259" s="95"/>
      <c r="N259" s="96"/>
      <c r="O259" s="95"/>
      <c r="P259" s="96"/>
      <c r="Q259" s="95"/>
      <c r="R259" s="96"/>
    </row>
    <row r="260" spans="1:18" s="93" customFormat="1" ht="15" customHeight="1" x14ac:dyDescent="0.25">
      <c r="A260" s="94">
        <v>50</v>
      </c>
      <c r="B260" s="94" t="s">
        <v>167</v>
      </c>
      <c r="C260" s="94" t="s">
        <v>522</v>
      </c>
      <c r="D260" s="92"/>
      <c r="E260" s="92"/>
      <c r="F260" s="92" t="s">
        <v>200</v>
      </c>
      <c r="G260" s="94" t="s">
        <v>256</v>
      </c>
      <c r="H260" s="94">
        <v>1</v>
      </c>
      <c r="J260" s="96"/>
      <c r="K260" s="95"/>
      <c r="L260" s="96"/>
      <c r="M260" s="95"/>
      <c r="N260" s="96"/>
      <c r="O260" s="95"/>
      <c r="P260" s="96"/>
      <c r="Q260" s="95"/>
      <c r="R260" s="96"/>
    </row>
    <row r="261" spans="1:18" s="93" customFormat="1" ht="15" customHeight="1" x14ac:dyDescent="0.25">
      <c r="A261" s="94">
        <v>50</v>
      </c>
      <c r="B261" s="94" t="s">
        <v>167</v>
      </c>
      <c r="C261" s="94" t="s">
        <v>523</v>
      </c>
      <c r="D261" s="92"/>
      <c r="E261" s="92"/>
      <c r="F261" s="92" t="s">
        <v>200</v>
      </c>
      <c r="G261" s="94" t="s">
        <v>256</v>
      </c>
      <c r="H261" s="94">
        <v>1</v>
      </c>
      <c r="J261" s="96"/>
      <c r="K261" s="95"/>
      <c r="L261" s="96"/>
      <c r="M261" s="95"/>
      <c r="N261" s="96"/>
      <c r="O261" s="95"/>
      <c r="P261" s="96"/>
      <c r="Q261" s="95"/>
      <c r="R261" s="96"/>
    </row>
    <row r="262" spans="1:18" s="93" customFormat="1" ht="15" customHeight="1" x14ac:dyDescent="0.25">
      <c r="A262" s="94">
        <v>50</v>
      </c>
      <c r="B262" s="94" t="s">
        <v>265</v>
      </c>
      <c r="C262" s="94" t="s">
        <v>524</v>
      </c>
      <c r="D262" s="92"/>
      <c r="E262" s="92"/>
      <c r="F262" s="92" t="s">
        <v>200</v>
      </c>
      <c r="G262" s="94" t="s">
        <v>256</v>
      </c>
      <c r="H262" s="94">
        <v>1</v>
      </c>
      <c r="J262" s="96"/>
      <c r="K262" s="95"/>
      <c r="L262" s="96"/>
      <c r="M262" s="95"/>
      <c r="N262" s="96"/>
      <c r="O262" s="95"/>
      <c r="P262" s="96"/>
      <c r="Q262" s="95"/>
      <c r="R262" s="96"/>
    </row>
    <row r="263" spans="1:18" s="93" customFormat="1" ht="15" customHeight="1" x14ac:dyDescent="0.25">
      <c r="A263" s="94">
        <v>24</v>
      </c>
      <c r="B263" s="94" t="s">
        <v>225</v>
      </c>
      <c r="C263" s="94" t="s">
        <v>525</v>
      </c>
      <c r="D263" s="92"/>
      <c r="E263" s="92" t="s">
        <v>200</v>
      </c>
      <c r="F263" s="92"/>
      <c r="G263" s="93" t="s">
        <v>7</v>
      </c>
      <c r="H263" s="94">
        <v>4</v>
      </c>
      <c r="J263" s="96"/>
      <c r="K263" s="95"/>
      <c r="L263" s="96"/>
      <c r="M263" s="95"/>
      <c r="N263" s="96"/>
      <c r="O263" s="95"/>
      <c r="P263" s="96"/>
      <c r="Q263" s="95"/>
      <c r="R263" s="96"/>
    </row>
    <row r="264" spans="1:18" s="93" customFormat="1" ht="15" customHeight="1" x14ac:dyDescent="0.25">
      <c r="A264" s="94">
        <v>24</v>
      </c>
      <c r="B264" s="94" t="s">
        <v>168</v>
      </c>
      <c r="C264" s="94" t="s">
        <v>526</v>
      </c>
      <c r="D264" s="92"/>
      <c r="E264" s="92"/>
      <c r="F264" s="92" t="s">
        <v>200</v>
      </c>
      <c r="G264" s="94" t="s">
        <v>817</v>
      </c>
      <c r="H264" s="94">
        <v>25</v>
      </c>
      <c r="J264" s="96"/>
      <c r="K264" s="95"/>
      <c r="L264" s="96"/>
      <c r="M264" s="95"/>
      <c r="N264" s="96"/>
      <c r="O264" s="95"/>
      <c r="P264" s="96"/>
      <c r="Q264" s="95"/>
      <c r="R264" s="96"/>
    </row>
    <row r="265" spans="1:18" s="93" customFormat="1" ht="15" customHeight="1" x14ac:dyDescent="0.25">
      <c r="A265" s="94">
        <v>24</v>
      </c>
      <c r="B265" s="94" t="s">
        <v>168</v>
      </c>
      <c r="C265" s="94" t="s">
        <v>527</v>
      </c>
      <c r="D265" s="92"/>
      <c r="E265" s="92"/>
      <c r="F265" s="92" t="s">
        <v>200</v>
      </c>
      <c r="G265" s="94" t="s">
        <v>817</v>
      </c>
      <c r="H265" s="94">
        <v>9</v>
      </c>
      <c r="J265" s="96"/>
      <c r="K265" s="95"/>
      <c r="L265" s="96"/>
      <c r="M265" s="95"/>
      <c r="N265" s="96"/>
      <c r="O265" s="95"/>
      <c r="P265" s="96"/>
      <c r="Q265" s="95"/>
      <c r="R265" s="96"/>
    </row>
    <row r="266" spans="1:18" s="93" customFormat="1" ht="15" customHeight="1" x14ac:dyDescent="0.25">
      <c r="A266" s="94">
        <v>24</v>
      </c>
      <c r="B266" s="94" t="s">
        <v>168</v>
      </c>
      <c r="C266" s="94" t="s">
        <v>528</v>
      </c>
      <c r="D266" s="92"/>
      <c r="E266" s="92" t="s">
        <v>200</v>
      </c>
      <c r="F266" s="92"/>
      <c r="G266" s="93" t="s">
        <v>7</v>
      </c>
      <c r="H266" s="94">
        <v>10</v>
      </c>
      <c r="J266" s="96"/>
      <c r="K266" s="95"/>
      <c r="L266" s="96"/>
      <c r="M266" s="95"/>
      <c r="N266" s="96"/>
      <c r="O266" s="95"/>
      <c r="P266" s="96"/>
      <c r="Q266" s="95"/>
      <c r="R266" s="96"/>
    </row>
    <row r="267" spans="1:18" s="93" customFormat="1" ht="15" customHeight="1" x14ac:dyDescent="0.25">
      <c r="A267" s="94">
        <v>24</v>
      </c>
      <c r="B267" s="94" t="s">
        <v>168</v>
      </c>
      <c r="C267" s="94" t="s">
        <v>529</v>
      </c>
      <c r="D267" s="92"/>
      <c r="E267" s="92" t="s">
        <v>200</v>
      </c>
      <c r="F267" s="92"/>
      <c r="G267" s="93" t="s">
        <v>7</v>
      </c>
      <c r="H267" s="94">
        <v>8</v>
      </c>
      <c r="J267" s="96"/>
      <c r="K267" s="95"/>
      <c r="L267" s="96"/>
      <c r="M267" s="95"/>
      <c r="N267" s="96"/>
      <c r="O267" s="95"/>
      <c r="P267" s="96"/>
      <c r="Q267" s="95"/>
      <c r="R267" s="96"/>
    </row>
    <row r="268" spans="1:18" s="93" customFormat="1" ht="15" customHeight="1" x14ac:dyDescent="0.25">
      <c r="A268" s="94">
        <v>24</v>
      </c>
      <c r="B268" s="94" t="s">
        <v>168</v>
      </c>
      <c r="C268" t="s">
        <v>530</v>
      </c>
      <c r="D268" s="92"/>
      <c r="E268" s="92" t="s">
        <v>200</v>
      </c>
      <c r="F268" s="92"/>
      <c r="G268" s="93" t="s">
        <v>7</v>
      </c>
      <c r="H268" s="94">
        <v>6</v>
      </c>
      <c r="J268" s="96"/>
      <c r="K268" s="95"/>
      <c r="L268" s="96"/>
      <c r="M268" s="95"/>
      <c r="N268" s="96"/>
      <c r="O268" s="95"/>
      <c r="P268" s="96"/>
      <c r="Q268" s="95"/>
      <c r="R268" s="96"/>
    </row>
    <row r="269" spans="1:18" s="93" customFormat="1" ht="15" customHeight="1" x14ac:dyDescent="0.25">
      <c r="A269" s="94">
        <v>24</v>
      </c>
      <c r="B269" s="94" t="s">
        <v>168</v>
      </c>
      <c r="C269" s="94" t="s">
        <v>531</v>
      </c>
      <c r="D269" s="92"/>
      <c r="E269" s="92"/>
      <c r="F269" s="92" t="s">
        <v>200</v>
      </c>
      <c r="G269" s="94" t="s">
        <v>827</v>
      </c>
      <c r="H269" s="94">
        <v>1</v>
      </c>
      <c r="J269" s="96"/>
      <c r="K269" s="95"/>
      <c r="L269" s="96"/>
      <c r="M269" s="95"/>
      <c r="N269" s="96"/>
      <c r="O269" s="95"/>
      <c r="P269" s="96"/>
      <c r="Q269" s="95"/>
      <c r="R269" s="96"/>
    </row>
    <row r="270" spans="1:18" s="93" customFormat="1" ht="15" customHeight="1" x14ac:dyDescent="0.25">
      <c r="A270" s="94">
        <v>24</v>
      </c>
      <c r="B270" s="94" t="s">
        <v>168</v>
      </c>
      <c r="C270" s="94" t="s">
        <v>532</v>
      </c>
      <c r="D270" s="92"/>
      <c r="E270" s="92" t="s">
        <v>200</v>
      </c>
      <c r="F270" s="92"/>
      <c r="G270" s="93" t="s">
        <v>7</v>
      </c>
      <c r="H270" s="94">
        <v>1</v>
      </c>
      <c r="J270" s="96"/>
      <c r="K270" s="95"/>
      <c r="L270" s="96"/>
      <c r="M270" s="95"/>
      <c r="N270" s="96"/>
      <c r="O270" s="95"/>
      <c r="P270" s="96"/>
      <c r="Q270" s="95"/>
      <c r="R270" s="96"/>
    </row>
    <row r="271" spans="1:18" s="93" customFormat="1" ht="15" customHeight="1" x14ac:dyDescent="0.25">
      <c r="A271" s="94">
        <v>24</v>
      </c>
      <c r="B271" s="94" t="s">
        <v>168</v>
      </c>
      <c r="C271" s="94" t="s">
        <v>533</v>
      </c>
      <c r="D271" s="92" t="s">
        <v>200</v>
      </c>
      <c r="E271" s="92"/>
      <c r="F271" s="92"/>
      <c r="G271" s="94" t="s">
        <v>202</v>
      </c>
      <c r="H271" s="94">
        <v>20</v>
      </c>
      <c r="I271" s="93" t="s">
        <v>251</v>
      </c>
      <c r="J271" s="96">
        <v>20</v>
      </c>
      <c r="K271" s="95"/>
      <c r="L271" s="96"/>
      <c r="M271" s="95"/>
      <c r="N271" s="96"/>
      <c r="O271" s="95"/>
      <c r="P271" s="96"/>
      <c r="Q271" s="95"/>
      <c r="R271" s="96"/>
    </row>
    <row r="272" spans="1:18" s="93" customFormat="1" ht="15" customHeight="1" x14ac:dyDescent="0.25">
      <c r="A272" s="94">
        <v>24</v>
      </c>
      <c r="B272" s="94" t="s">
        <v>168</v>
      </c>
      <c r="C272" s="94" t="s">
        <v>534</v>
      </c>
      <c r="D272" s="92"/>
      <c r="E272" s="92"/>
      <c r="F272" s="92" t="s">
        <v>200</v>
      </c>
      <c r="G272" s="94" t="s">
        <v>202</v>
      </c>
      <c r="H272" s="94">
        <v>24</v>
      </c>
      <c r="J272" s="96"/>
      <c r="K272" s="95"/>
      <c r="L272" s="96"/>
      <c r="M272" s="95"/>
      <c r="N272" s="96"/>
      <c r="O272" s="95"/>
      <c r="P272" s="96"/>
      <c r="Q272" s="95"/>
      <c r="R272" s="96"/>
    </row>
    <row r="273" spans="1:18" s="93" customFormat="1" ht="15" customHeight="1" x14ac:dyDescent="0.25">
      <c r="A273" s="94">
        <v>24</v>
      </c>
      <c r="B273" s="94" t="s">
        <v>168</v>
      </c>
      <c r="C273" s="94" t="s">
        <v>535</v>
      </c>
      <c r="D273" s="92"/>
      <c r="E273" s="92"/>
      <c r="F273" s="92" t="s">
        <v>200</v>
      </c>
      <c r="G273" s="94" t="s">
        <v>202</v>
      </c>
      <c r="H273" s="94">
        <v>14</v>
      </c>
      <c r="J273" s="96"/>
      <c r="K273" s="95"/>
      <c r="L273" s="96"/>
      <c r="M273" s="95"/>
      <c r="N273" s="96"/>
      <c r="O273" s="95"/>
      <c r="P273" s="96"/>
      <c r="Q273" s="95"/>
      <c r="R273" s="96"/>
    </row>
    <row r="274" spans="1:18" s="93" customFormat="1" ht="15" customHeight="1" x14ac:dyDescent="0.25">
      <c r="A274" s="94">
        <v>24</v>
      </c>
      <c r="B274" s="94" t="s">
        <v>169</v>
      </c>
      <c r="C274" s="94" t="s">
        <v>536</v>
      </c>
      <c r="D274" s="92"/>
      <c r="E274" s="92"/>
      <c r="F274" s="92" t="s">
        <v>200</v>
      </c>
      <c r="G274" s="94" t="s">
        <v>817</v>
      </c>
      <c r="H274" s="94">
        <v>20</v>
      </c>
      <c r="J274" s="96"/>
      <c r="K274" s="95"/>
      <c r="L274" s="96"/>
      <c r="M274" s="95"/>
      <c r="N274" s="96"/>
      <c r="O274" s="95"/>
      <c r="P274" s="96"/>
      <c r="Q274" s="95"/>
      <c r="R274" s="96"/>
    </row>
    <row r="275" spans="1:18" s="93" customFormat="1" ht="15" customHeight="1" x14ac:dyDescent="0.25">
      <c r="A275" s="94">
        <v>24</v>
      </c>
      <c r="B275" s="94" t="s">
        <v>169</v>
      </c>
      <c r="C275" s="94" t="s">
        <v>537</v>
      </c>
      <c r="D275" s="92"/>
      <c r="E275" s="92"/>
      <c r="F275" s="92" t="s">
        <v>200</v>
      </c>
      <c r="G275" s="94" t="s">
        <v>817</v>
      </c>
      <c r="H275" s="94">
        <v>2</v>
      </c>
      <c r="J275" s="96"/>
      <c r="K275" s="95"/>
      <c r="L275" s="96"/>
      <c r="M275" s="95"/>
      <c r="N275" s="96"/>
      <c r="O275" s="95"/>
      <c r="P275" s="96"/>
      <c r="Q275" s="95"/>
      <c r="R275" s="96"/>
    </row>
    <row r="276" spans="1:18" s="93" customFormat="1" ht="15" customHeight="1" x14ac:dyDescent="0.25">
      <c r="A276" s="94">
        <v>24</v>
      </c>
      <c r="B276" s="94" t="s">
        <v>169</v>
      </c>
      <c r="C276" s="94" t="s">
        <v>538</v>
      </c>
      <c r="D276" s="92"/>
      <c r="E276" s="92" t="s">
        <v>200</v>
      </c>
      <c r="F276" s="92"/>
      <c r="G276" s="93" t="s">
        <v>7</v>
      </c>
      <c r="H276" s="94">
        <v>17</v>
      </c>
      <c r="J276" s="96"/>
      <c r="K276" s="95"/>
      <c r="L276" s="96"/>
      <c r="M276" s="95"/>
      <c r="N276" s="96"/>
      <c r="O276" s="95"/>
      <c r="P276" s="96"/>
      <c r="Q276" s="95"/>
      <c r="R276" s="96"/>
    </row>
    <row r="277" spans="1:18" s="93" customFormat="1" ht="15" customHeight="1" x14ac:dyDescent="0.25">
      <c r="A277" s="94">
        <v>24</v>
      </c>
      <c r="B277" s="94" t="s">
        <v>169</v>
      </c>
      <c r="C277" s="94" t="s">
        <v>539</v>
      </c>
      <c r="D277" s="92"/>
      <c r="E277" s="92" t="s">
        <v>200</v>
      </c>
      <c r="F277" s="92"/>
      <c r="G277" s="93" t="s">
        <v>7</v>
      </c>
      <c r="H277" s="94">
        <v>14</v>
      </c>
      <c r="J277" s="96"/>
      <c r="K277" s="95"/>
      <c r="L277" s="96"/>
      <c r="M277" s="95"/>
      <c r="N277" s="96"/>
      <c r="O277" s="95"/>
      <c r="P277" s="96"/>
      <c r="Q277" s="95"/>
      <c r="R277" s="96"/>
    </row>
    <row r="278" spans="1:18" s="93" customFormat="1" ht="15" customHeight="1" x14ac:dyDescent="0.25">
      <c r="A278" s="94">
        <v>24</v>
      </c>
      <c r="B278" s="94" t="s">
        <v>169</v>
      </c>
      <c r="C278" s="94" t="s">
        <v>540</v>
      </c>
      <c r="D278" s="92"/>
      <c r="E278" s="92" t="s">
        <v>200</v>
      </c>
      <c r="F278" s="92"/>
      <c r="G278" s="93" t="s">
        <v>7</v>
      </c>
      <c r="H278" s="94">
        <v>11</v>
      </c>
      <c r="J278" s="96"/>
      <c r="K278" s="95"/>
      <c r="L278" s="96"/>
      <c r="M278" s="95"/>
      <c r="N278" s="96"/>
      <c r="O278" s="95"/>
      <c r="P278" s="96"/>
      <c r="Q278" s="95"/>
      <c r="R278" s="96"/>
    </row>
    <row r="279" spans="1:18" s="93" customFormat="1" ht="15" customHeight="1" x14ac:dyDescent="0.25">
      <c r="A279" s="94">
        <v>24</v>
      </c>
      <c r="B279" s="94" t="s">
        <v>169</v>
      </c>
      <c r="C279" s="94" t="s">
        <v>541</v>
      </c>
      <c r="D279" s="92"/>
      <c r="E279" s="92"/>
      <c r="F279" s="92" t="s">
        <v>200</v>
      </c>
      <c r="G279" s="94" t="s">
        <v>202</v>
      </c>
      <c r="H279" s="94">
        <v>14</v>
      </c>
      <c r="J279" s="96"/>
      <c r="K279" s="95"/>
      <c r="L279" s="96"/>
      <c r="M279" s="95"/>
      <c r="N279" s="96"/>
      <c r="O279" s="95"/>
      <c r="P279" s="96"/>
      <c r="Q279" s="95"/>
      <c r="R279" s="96"/>
    </row>
    <row r="280" spans="1:18" s="93" customFormat="1" ht="15" customHeight="1" x14ac:dyDescent="0.25">
      <c r="A280" s="94">
        <v>24</v>
      </c>
      <c r="B280" s="94" t="s">
        <v>169</v>
      </c>
      <c r="C280" s="94" t="s">
        <v>542</v>
      </c>
      <c r="D280" s="92"/>
      <c r="E280" s="92"/>
      <c r="F280" s="92" t="s">
        <v>200</v>
      </c>
      <c r="G280" s="94" t="s">
        <v>202</v>
      </c>
      <c r="H280" s="94">
        <v>18</v>
      </c>
      <c r="J280" s="96"/>
      <c r="K280" s="95"/>
      <c r="L280" s="96"/>
      <c r="M280" s="95"/>
      <c r="N280" s="96"/>
      <c r="O280" s="95"/>
      <c r="P280" s="96"/>
      <c r="Q280" s="95"/>
      <c r="R280" s="96"/>
    </row>
    <row r="281" spans="1:18" s="93" customFormat="1" ht="15" customHeight="1" x14ac:dyDescent="0.25">
      <c r="A281" s="94">
        <v>24</v>
      </c>
      <c r="B281" s="94" t="s">
        <v>169</v>
      </c>
      <c r="C281" s="94" t="s">
        <v>543</v>
      </c>
      <c r="D281" s="92"/>
      <c r="E281" s="92"/>
      <c r="F281" s="92" t="s">
        <v>200</v>
      </c>
      <c r="G281" s="94" t="s">
        <v>202</v>
      </c>
      <c r="H281" s="94">
        <v>26</v>
      </c>
      <c r="J281" s="96"/>
      <c r="K281" s="95"/>
      <c r="L281" s="96"/>
      <c r="M281" s="95"/>
      <c r="N281" s="96"/>
      <c r="O281" s="95"/>
      <c r="P281" s="96"/>
      <c r="Q281" s="95"/>
      <c r="R281" s="96"/>
    </row>
    <row r="282" spans="1:18" s="93" customFormat="1" ht="15" customHeight="1" x14ac:dyDescent="0.25">
      <c r="A282" s="94">
        <v>24</v>
      </c>
      <c r="B282" s="94" t="s">
        <v>169</v>
      </c>
      <c r="C282" s="94" t="s">
        <v>544</v>
      </c>
      <c r="D282" s="92"/>
      <c r="E282" s="92"/>
      <c r="F282" s="92" t="s">
        <v>200</v>
      </c>
      <c r="G282" s="94" t="s">
        <v>251</v>
      </c>
      <c r="H282" s="94">
        <v>7</v>
      </c>
      <c r="J282" s="96"/>
      <c r="K282" s="95"/>
      <c r="L282" s="96"/>
      <c r="M282" s="95"/>
      <c r="N282" s="96"/>
      <c r="O282" s="95"/>
      <c r="P282" s="96"/>
      <c r="Q282" s="95"/>
      <c r="R282" s="96"/>
    </row>
    <row r="283" spans="1:18" s="93" customFormat="1" ht="15" customHeight="1" x14ac:dyDescent="0.25">
      <c r="A283" s="94">
        <v>24</v>
      </c>
      <c r="B283" s="94" t="s">
        <v>169</v>
      </c>
      <c r="C283" s="94" t="s">
        <v>545</v>
      </c>
      <c r="D283" s="92"/>
      <c r="E283" s="92" t="s">
        <v>200</v>
      </c>
      <c r="F283" s="92"/>
      <c r="G283" s="93" t="s">
        <v>7</v>
      </c>
      <c r="H283" s="94">
        <v>1</v>
      </c>
      <c r="J283" s="96"/>
      <c r="K283" s="95"/>
      <c r="L283" s="96"/>
      <c r="M283" s="95"/>
      <c r="N283" s="96"/>
      <c r="O283" s="95"/>
      <c r="P283" s="96"/>
      <c r="Q283" s="95"/>
      <c r="R283" s="96"/>
    </row>
    <row r="284" spans="1:18" s="93" customFormat="1" ht="15" customHeight="1" x14ac:dyDescent="0.25">
      <c r="A284" s="94">
        <v>24</v>
      </c>
      <c r="B284" s="94" t="s">
        <v>226</v>
      </c>
      <c r="C284" s="94" t="s">
        <v>546</v>
      </c>
      <c r="D284" s="92"/>
      <c r="E284" s="92" t="s">
        <v>200</v>
      </c>
      <c r="F284" s="92"/>
      <c r="G284" s="93" t="s">
        <v>7</v>
      </c>
      <c r="H284" s="94">
        <v>2</v>
      </c>
      <c r="J284" s="96"/>
      <c r="K284" s="95"/>
      <c r="L284" s="96"/>
      <c r="M284" s="95"/>
      <c r="N284" s="96"/>
      <c r="O284" s="95"/>
      <c r="P284" s="96"/>
      <c r="Q284" s="95"/>
      <c r="R284" s="96"/>
    </row>
    <row r="285" spans="1:18" s="93" customFormat="1" ht="15" customHeight="1" x14ac:dyDescent="0.25">
      <c r="A285" s="94">
        <v>24</v>
      </c>
      <c r="B285" s="94" t="s">
        <v>226</v>
      </c>
      <c r="C285" s="94" t="s">
        <v>547</v>
      </c>
      <c r="D285" s="92" t="s">
        <v>200</v>
      </c>
      <c r="E285" s="92"/>
      <c r="F285" s="92"/>
      <c r="G285" s="94" t="s">
        <v>251</v>
      </c>
      <c r="H285" s="94">
        <v>3</v>
      </c>
      <c r="J285" s="96"/>
      <c r="K285" s="95"/>
      <c r="L285" s="96"/>
      <c r="M285" s="95"/>
      <c r="N285" s="96"/>
      <c r="O285" s="95"/>
      <c r="P285" s="96"/>
      <c r="Q285" s="95"/>
      <c r="R285" s="96"/>
    </row>
    <row r="286" spans="1:18" s="93" customFormat="1" ht="15" customHeight="1" x14ac:dyDescent="0.25">
      <c r="A286" s="94">
        <v>24</v>
      </c>
      <c r="B286" s="94" t="s">
        <v>226</v>
      </c>
      <c r="C286" s="94" t="s">
        <v>548</v>
      </c>
      <c r="D286" s="92"/>
      <c r="E286" s="92" t="s">
        <v>200</v>
      </c>
      <c r="F286" s="92"/>
      <c r="G286" s="93" t="s">
        <v>7</v>
      </c>
      <c r="H286" s="94">
        <v>2</v>
      </c>
      <c r="J286" s="96"/>
      <c r="K286" s="95"/>
      <c r="L286" s="96"/>
      <c r="M286" s="95"/>
      <c r="N286" s="96"/>
      <c r="O286" s="95"/>
      <c r="P286" s="96"/>
      <c r="Q286" s="95"/>
      <c r="R286" s="96"/>
    </row>
    <row r="287" spans="1:18" s="93" customFormat="1" ht="15" customHeight="1" x14ac:dyDescent="0.25">
      <c r="A287" s="94">
        <v>11</v>
      </c>
      <c r="B287" s="94" t="s">
        <v>549</v>
      </c>
      <c r="C287" s="94" t="s">
        <v>550</v>
      </c>
      <c r="D287" s="92"/>
      <c r="E287" s="92"/>
      <c r="F287" s="92" t="s">
        <v>200</v>
      </c>
      <c r="G287" s="94" t="s">
        <v>825</v>
      </c>
      <c r="H287" s="94">
        <v>1</v>
      </c>
      <c r="J287" s="96"/>
      <c r="K287" s="95"/>
      <c r="L287" s="96"/>
      <c r="M287" s="95"/>
      <c r="N287" s="96"/>
      <c r="O287" s="95"/>
      <c r="P287" s="96"/>
      <c r="Q287" s="95"/>
      <c r="R287" s="96"/>
    </row>
    <row r="288" spans="1:18" s="93" customFormat="1" ht="15" customHeight="1" x14ac:dyDescent="0.25">
      <c r="A288" s="94">
        <v>11</v>
      </c>
      <c r="B288" s="94" t="s">
        <v>549</v>
      </c>
      <c r="C288" s="94" t="s">
        <v>551</v>
      </c>
      <c r="D288" s="92"/>
      <c r="E288" s="92" t="s">
        <v>200</v>
      </c>
      <c r="F288" s="92"/>
      <c r="G288" s="93" t="s">
        <v>7</v>
      </c>
      <c r="H288" s="94">
        <v>1</v>
      </c>
      <c r="J288" s="96"/>
      <c r="K288" s="95"/>
      <c r="L288" s="96"/>
      <c r="M288" s="95"/>
      <c r="N288" s="96"/>
      <c r="O288" s="95"/>
      <c r="P288" s="96"/>
      <c r="Q288" s="95"/>
      <c r="R288" s="96"/>
    </row>
    <row r="289" spans="1:18" s="93" customFormat="1" ht="15" customHeight="1" x14ac:dyDescent="0.25">
      <c r="A289" s="94">
        <v>11</v>
      </c>
      <c r="B289" s="94" t="s">
        <v>170</v>
      </c>
      <c r="C289" s="94" t="s">
        <v>552</v>
      </c>
      <c r="D289" s="92" t="s">
        <v>200</v>
      </c>
      <c r="E289" s="92"/>
      <c r="F289" s="92"/>
      <c r="G289" s="94" t="s">
        <v>202</v>
      </c>
      <c r="H289" s="94">
        <v>5</v>
      </c>
      <c r="I289" s="93" t="s">
        <v>826</v>
      </c>
      <c r="J289" s="96">
        <v>1</v>
      </c>
      <c r="K289" s="95"/>
      <c r="L289" s="96"/>
      <c r="M289" s="95"/>
      <c r="N289" s="96"/>
      <c r="O289" s="95"/>
      <c r="P289" s="96"/>
      <c r="Q289" s="95"/>
      <c r="R289" s="96"/>
    </row>
    <row r="290" spans="1:18" s="93" customFormat="1" ht="15" customHeight="1" x14ac:dyDescent="0.25">
      <c r="A290" s="94">
        <v>11</v>
      </c>
      <c r="B290" s="94" t="s">
        <v>170</v>
      </c>
      <c r="C290" s="94" t="s">
        <v>553</v>
      </c>
      <c r="D290" s="92"/>
      <c r="E290" s="92" t="s">
        <v>200</v>
      </c>
      <c r="F290" s="92"/>
      <c r="G290" s="93" t="s">
        <v>7</v>
      </c>
      <c r="H290" s="94">
        <v>3</v>
      </c>
      <c r="J290" s="96"/>
      <c r="K290" s="95"/>
      <c r="L290" s="96"/>
      <c r="M290" s="95"/>
      <c r="N290" s="96"/>
      <c r="O290" s="95"/>
      <c r="P290" s="96"/>
      <c r="Q290" s="95"/>
      <c r="R290" s="96"/>
    </row>
    <row r="291" spans="1:18" s="93" customFormat="1" ht="15" customHeight="1" x14ac:dyDescent="0.25">
      <c r="A291" s="94">
        <v>11</v>
      </c>
      <c r="B291" s="94" t="s">
        <v>227</v>
      </c>
      <c r="C291" s="94" t="s">
        <v>554</v>
      </c>
      <c r="D291" s="92" t="s">
        <v>200</v>
      </c>
      <c r="E291" s="92"/>
      <c r="F291" s="92"/>
      <c r="G291" s="94" t="s">
        <v>202</v>
      </c>
      <c r="H291" s="94">
        <v>1</v>
      </c>
      <c r="I291" s="93" t="s">
        <v>826</v>
      </c>
      <c r="J291" s="96">
        <v>1</v>
      </c>
      <c r="K291" s="95"/>
      <c r="L291" s="96"/>
      <c r="M291" s="95"/>
      <c r="N291" s="96"/>
      <c r="O291" s="95"/>
      <c r="P291" s="96"/>
      <c r="Q291" s="95"/>
      <c r="R291" s="96"/>
    </row>
    <row r="292" spans="1:18" s="93" customFormat="1" ht="15" customHeight="1" x14ac:dyDescent="0.25">
      <c r="A292" s="94">
        <v>24</v>
      </c>
      <c r="B292" s="94" t="s">
        <v>171</v>
      </c>
      <c r="C292" s="94" t="s">
        <v>555</v>
      </c>
      <c r="D292" s="92"/>
      <c r="E292" s="92"/>
      <c r="F292" s="92" t="s">
        <v>200</v>
      </c>
      <c r="G292" s="94" t="s">
        <v>827</v>
      </c>
      <c r="H292" s="94">
        <v>1</v>
      </c>
      <c r="J292" s="96"/>
      <c r="K292" s="95"/>
      <c r="L292" s="96"/>
      <c r="M292" s="95"/>
      <c r="N292" s="96"/>
      <c r="O292" s="95"/>
      <c r="P292" s="96"/>
      <c r="Q292" s="95"/>
      <c r="R292" s="96"/>
    </row>
    <row r="293" spans="1:18" s="93" customFormat="1" ht="15" customHeight="1" x14ac:dyDescent="0.25">
      <c r="A293" s="94">
        <v>24</v>
      </c>
      <c r="B293" s="94" t="s">
        <v>171</v>
      </c>
      <c r="C293" s="94" t="s">
        <v>556</v>
      </c>
      <c r="D293" s="92"/>
      <c r="E293" s="92"/>
      <c r="F293" s="92" t="s">
        <v>200</v>
      </c>
      <c r="G293" s="94" t="s">
        <v>827</v>
      </c>
      <c r="H293" s="94">
        <v>2</v>
      </c>
      <c r="J293" s="96"/>
      <c r="K293" s="95"/>
      <c r="L293" s="96"/>
      <c r="M293" s="95"/>
      <c r="N293" s="96"/>
      <c r="O293" s="95"/>
      <c r="P293" s="96"/>
      <c r="Q293" s="95"/>
      <c r="R293" s="96"/>
    </row>
    <row r="294" spans="1:18" s="93" customFormat="1" ht="15" customHeight="1" x14ac:dyDescent="0.25">
      <c r="A294" s="94">
        <v>24</v>
      </c>
      <c r="B294" s="94" t="s">
        <v>171</v>
      </c>
      <c r="C294" s="94" t="s">
        <v>557</v>
      </c>
      <c r="D294" s="92"/>
      <c r="E294" s="92"/>
      <c r="F294" s="92" t="s">
        <v>200</v>
      </c>
      <c r="G294" s="94" t="s">
        <v>254</v>
      </c>
      <c r="H294" s="94">
        <v>1</v>
      </c>
      <c r="J294" s="96"/>
      <c r="K294" s="95"/>
      <c r="L294" s="96"/>
      <c r="M294" s="95"/>
      <c r="N294" s="96"/>
      <c r="O294" s="95"/>
      <c r="P294" s="96"/>
      <c r="Q294" s="95"/>
      <c r="R294" s="96"/>
    </row>
    <row r="295" spans="1:18" s="93" customFormat="1" ht="15" customHeight="1" x14ac:dyDescent="0.25">
      <c r="A295" s="94">
        <v>24</v>
      </c>
      <c r="B295" s="94" t="s">
        <v>171</v>
      </c>
      <c r="C295" s="94" t="s">
        <v>558</v>
      </c>
      <c r="D295" s="92"/>
      <c r="E295" s="92" t="s">
        <v>200</v>
      </c>
      <c r="F295" s="92"/>
      <c r="G295" s="93" t="s">
        <v>7</v>
      </c>
      <c r="H295" s="94">
        <v>10</v>
      </c>
      <c r="J295" s="96"/>
      <c r="K295" s="95"/>
      <c r="L295" s="96"/>
      <c r="M295" s="95"/>
      <c r="N295" s="96"/>
      <c r="O295" s="95"/>
      <c r="P295" s="96"/>
      <c r="Q295" s="95"/>
      <c r="R295" s="96"/>
    </row>
    <row r="296" spans="1:18" s="93" customFormat="1" ht="15" customHeight="1" x14ac:dyDescent="0.25">
      <c r="A296" s="94">
        <v>24</v>
      </c>
      <c r="B296" s="94" t="s">
        <v>171</v>
      </c>
      <c r="C296" s="94" t="s">
        <v>559</v>
      </c>
      <c r="D296" s="92"/>
      <c r="E296" s="92" t="s">
        <v>200</v>
      </c>
      <c r="F296" s="92"/>
      <c r="G296" s="93" t="s">
        <v>7</v>
      </c>
      <c r="H296" s="94">
        <v>17</v>
      </c>
      <c r="J296" s="96"/>
      <c r="K296" s="95"/>
      <c r="L296" s="96"/>
      <c r="M296" s="95"/>
      <c r="N296" s="96"/>
      <c r="O296" s="95"/>
      <c r="P296" s="96"/>
      <c r="Q296" s="95"/>
      <c r="R296" s="96"/>
    </row>
    <row r="297" spans="1:18" s="93" customFormat="1" ht="15" customHeight="1" x14ac:dyDescent="0.25">
      <c r="A297" s="94">
        <v>24</v>
      </c>
      <c r="B297" s="94" t="s">
        <v>228</v>
      </c>
      <c r="C297" s="94" t="s">
        <v>560</v>
      </c>
      <c r="D297" s="92"/>
      <c r="E297" s="92"/>
      <c r="F297" s="92"/>
      <c r="G297" s="94" t="s">
        <v>831</v>
      </c>
      <c r="H297" s="94">
        <v>1</v>
      </c>
      <c r="J297" s="96"/>
      <c r="K297" s="95"/>
      <c r="L297" s="96"/>
      <c r="M297" s="95"/>
      <c r="N297" s="96"/>
      <c r="O297" s="95"/>
      <c r="P297" s="96"/>
      <c r="Q297" s="95"/>
      <c r="R297" s="96"/>
    </row>
    <row r="298" spans="1:18" s="93" customFormat="1" ht="15" customHeight="1" x14ac:dyDescent="0.25">
      <c r="A298" s="94">
        <v>24</v>
      </c>
      <c r="B298" s="94" t="s">
        <v>172</v>
      </c>
      <c r="C298" s="94" t="s">
        <v>561</v>
      </c>
      <c r="D298" s="92" t="s">
        <v>200</v>
      </c>
      <c r="E298" s="92"/>
      <c r="F298" s="92"/>
      <c r="G298" s="94" t="s">
        <v>837</v>
      </c>
      <c r="H298" s="94">
        <v>3</v>
      </c>
      <c r="I298" s="93" t="s">
        <v>832</v>
      </c>
      <c r="J298" s="96">
        <v>1</v>
      </c>
      <c r="K298" s="95"/>
      <c r="L298" s="96"/>
      <c r="M298" s="95"/>
      <c r="N298" s="96"/>
      <c r="O298" s="95"/>
      <c r="P298" s="96"/>
      <c r="Q298" s="95"/>
      <c r="R298" s="96"/>
    </row>
    <row r="299" spans="1:18" s="93" customFormat="1" ht="15" customHeight="1" x14ac:dyDescent="0.25">
      <c r="A299" s="94">
        <v>24</v>
      </c>
      <c r="B299" s="94" t="s">
        <v>172</v>
      </c>
      <c r="C299" s="94" t="s">
        <v>562</v>
      </c>
      <c r="D299" s="92"/>
      <c r="E299" s="92"/>
      <c r="F299" s="92" t="s">
        <v>200</v>
      </c>
      <c r="G299" s="94" t="s">
        <v>832</v>
      </c>
      <c r="H299" s="94">
        <v>19</v>
      </c>
      <c r="J299" s="96"/>
      <c r="K299" s="95"/>
      <c r="L299" s="96"/>
      <c r="M299" s="95"/>
      <c r="N299" s="96"/>
      <c r="O299" s="95"/>
      <c r="P299" s="96"/>
      <c r="Q299" s="95"/>
      <c r="R299" s="96"/>
    </row>
    <row r="300" spans="1:18" s="93" customFormat="1" ht="15" customHeight="1" x14ac:dyDescent="0.25">
      <c r="A300" s="94">
        <v>24</v>
      </c>
      <c r="B300" s="94" t="s">
        <v>172</v>
      </c>
      <c r="C300" s="94" t="s">
        <v>563</v>
      </c>
      <c r="D300" s="92"/>
      <c r="E300" s="92"/>
      <c r="F300" s="92" t="s">
        <v>200</v>
      </c>
      <c r="G300" s="94" t="s">
        <v>832</v>
      </c>
      <c r="H300" s="94">
        <v>23</v>
      </c>
      <c r="J300" s="96"/>
      <c r="K300" s="95"/>
      <c r="L300" s="96"/>
      <c r="M300" s="95"/>
      <c r="N300" s="96"/>
      <c r="O300" s="95"/>
      <c r="P300" s="96"/>
      <c r="Q300" s="95"/>
      <c r="R300" s="96"/>
    </row>
    <row r="301" spans="1:18" s="93" customFormat="1" ht="15" customHeight="1" x14ac:dyDescent="0.25">
      <c r="A301" s="94">
        <v>24</v>
      </c>
      <c r="B301" s="94" t="s">
        <v>172</v>
      </c>
      <c r="C301" s="94" t="s">
        <v>564</v>
      </c>
      <c r="D301" s="92"/>
      <c r="E301" s="92"/>
      <c r="F301" s="92" t="s">
        <v>200</v>
      </c>
      <c r="G301" s="94" t="s">
        <v>832</v>
      </c>
      <c r="H301" s="94">
        <v>7</v>
      </c>
      <c r="J301" s="96"/>
      <c r="K301" s="95"/>
      <c r="L301" s="96"/>
      <c r="M301" s="95"/>
      <c r="N301" s="96"/>
      <c r="O301" s="95"/>
      <c r="P301" s="96"/>
      <c r="Q301" s="95"/>
      <c r="R301" s="96"/>
    </row>
    <row r="302" spans="1:18" s="93" customFormat="1" ht="15" customHeight="1" x14ac:dyDescent="0.25">
      <c r="A302" s="94">
        <v>24</v>
      </c>
      <c r="B302" s="94" t="s">
        <v>172</v>
      </c>
      <c r="C302" s="94" t="s">
        <v>565</v>
      </c>
      <c r="D302" s="92"/>
      <c r="E302" s="92"/>
      <c r="F302" s="92" t="s">
        <v>200</v>
      </c>
      <c r="G302" s="94" t="s">
        <v>839</v>
      </c>
      <c r="H302" s="94">
        <v>2</v>
      </c>
      <c r="J302" s="96"/>
      <c r="K302" s="95"/>
      <c r="L302" s="96"/>
      <c r="M302" s="95"/>
      <c r="N302" s="96"/>
      <c r="O302" s="95"/>
      <c r="P302" s="96"/>
      <c r="Q302" s="95"/>
      <c r="R302" s="96"/>
    </row>
    <row r="303" spans="1:18" s="93" customFormat="1" ht="15" customHeight="1" x14ac:dyDescent="0.25">
      <c r="A303" s="94">
        <v>24</v>
      </c>
      <c r="B303" s="94" t="s">
        <v>172</v>
      </c>
      <c r="C303" s="94" t="s">
        <v>566</v>
      </c>
      <c r="D303" s="92"/>
      <c r="E303" s="92"/>
      <c r="F303" s="92" t="s">
        <v>200</v>
      </c>
      <c r="G303" s="94" t="s">
        <v>846</v>
      </c>
      <c r="H303" s="94">
        <v>4</v>
      </c>
      <c r="J303" s="96"/>
      <c r="K303" s="95"/>
      <c r="L303" s="96"/>
      <c r="M303" s="95"/>
      <c r="N303" s="96"/>
      <c r="O303" s="95"/>
      <c r="P303" s="96"/>
      <c r="Q303" s="95"/>
      <c r="R303" s="96"/>
    </row>
    <row r="304" spans="1:18" s="93" customFormat="1" ht="15" customHeight="1" x14ac:dyDescent="0.25">
      <c r="A304" s="94">
        <v>24</v>
      </c>
      <c r="B304" s="94" t="s">
        <v>172</v>
      </c>
      <c r="C304" s="94" t="s">
        <v>567</v>
      </c>
      <c r="D304" s="92"/>
      <c r="E304" s="92"/>
      <c r="F304" s="92" t="s">
        <v>200</v>
      </c>
      <c r="G304" s="94" t="s">
        <v>835</v>
      </c>
      <c r="H304" s="94">
        <v>6</v>
      </c>
      <c r="J304" s="96"/>
      <c r="K304" s="95"/>
      <c r="L304" s="96"/>
      <c r="M304" s="95"/>
      <c r="N304" s="96"/>
      <c r="O304" s="95"/>
      <c r="P304" s="96"/>
      <c r="Q304" s="95"/>
      <c r="R304" s="96"/>
    </row>
    <row r="305" spans="1:18" s="93" customFormat="1" ht="15" customHeight="1" x14ac:dyDescent="0.25">
      <c r="A305" s="94">
        <v>24</v>
      </c>
      <c r="B305" s="94" t="s">
        <v>172</v>
      </c>
      <c r="C305" s="94" t="s">
        <v>568</v>
      </c>
      <c r="D305" s="92" t="s">
        <v>200</v>
      </c>
      <c r="E305" s="92"/>
      <c r="F305" s="92"/>
      <c r="G305" s="94" t="s">
        <v>827</v>
      </c>
      <c r="H305" s="94">
        <v>5</v>
      </c>
      <c r="I305" s="93" t="s">
        <v>251</v>
      </c>
      <c r="J305" s="96">
        <v>1</v>
      </c>
      <c r="K305" s="95"/>
      <c r="L305" s="96"/>
      <c r="M305" s="95"/>
      <c r="N305" s="96"/>
      <c r="O305" s="95"/>
      <c r="P305" s="96"/>
      <c r="Q305" s="95"/>
      <c r="R305" s="96"/>
    </row>
    <row r="306" spans="1:18" s="93" customFormat="1" ht="15" customHeight="1" x14ac:dyDescent="0.25">
      <c r="A306" s="94">
        <v>24</v>
      </c>
      <c r="B306" s="94" t="s">
        <v>172</v>
      </c>
      <c r="C306" s="94" t="s">
        <v>569</v>
      </c>
      <c r="D306" s="92"/>
      <c r="E306" s="92"/>
      <c r="F306" s="92" t="s">
        <v>200</v>
      </c>
      <c r="G306" s="94" t="s">
        <v>827</v>
      </c>
      <c r="H306" s="94">
        <v>5</v>
      </c>
      <c r="J306" s="96"/>
      <c r="K306" s="95"/>
      <c r="L306" s="96"/>
      <c r="M306" s="95"/>
      <c r="N306" s="96"/>
      <c r="O306" s="95"/>
      <c r="P306" s="96"/>
      <c r="Q306" s="95"/>
      <c r="R306" s="96"/>
    </row>
    <row r="307" spans="1:18" s="93" customFormat="1" ht="15" customHeight="1" x14ac:dyDescent="0.25">
      <c r="A307" s="94">
        <v>24</v>
      </c>
      <c r="B307" s="94" t="s">
        <v>172</v>
      </c>
      <c r="C307" s="94" t="s">
        <v>570</v>
      </c>
      <c r="D307" s="92"/>
      <c r="E307" s="92"/>
      <c r="F307" s="92" t="s">
        <v>200</v>
      </c>
      <c r="G307" s="94" t="s">
        <v>827</v>
      </c>
      <c r="H307" s="94">
        <v>1</v>
      </c>
      <c r="J307" s="96"/>
      <c r="K307" s="95"/>
      <c r="L307" s="96"/>
      <c r="M307" s="95"/>
      <c r="N307" s="96"/>
      <c r="O307" s="95"/>
      <c r="P307" s="96"/>
      <c r="Q307" s="95"/>
      <c r="R307" s="96"/>
    </row>
    <row r="308" spans="1:18" s="93" customFormat="1" ht="15" customHeight="1" x14ac:dyDescent="0.25">
      <c r="A308" s="94">
        <v>24</v>
      </c>
      <c r="B308" s="94" t="s">
        <v>172</v>
      </c>
      <c r="C308" s="94" t="s">
        <v>571</v>
      </c>
      <c r="D308" s="92"/>
      <c r="E308" s="92"/>
      <c r="F308" s="92" t="s">
        <v>200</v>
      </c>
      <c r="G308" s="94" t="s">
        <v>827</v>
      </c>
      <c r="H308" s="94">
        <v>20</v>
      </c>
      <c r="J308" s="96"/>
      <c r="K308" s="95"/>
      <c r="L308" s="96"/>
      <c r="M308" s="95"/>
      <c r="N308" s="96"/>
      <c r="O308" s="95"/>
      <c r="P308" s="96"/>
      <c r="Q308" s="95"/>
      <c r="R308" s="96"/>
    </row>
    <row r="309" spans="1:18" s="93" customFormat="1" ht="15" customHeight="1" x14ac:dyDescent="0.25">
      <c r="A309" s="94">
        <v>24</v>
      </c>
      <c r="B309" s="94" t="s">
        <v>172</v>
      </c>
      <c r="C309" s="94" t="s">
        <v>572</v>
      </c>
      <c r="D309" s="92" t="s">
        <v>200</v>
      </c>
      <c r="E309" s="92"/>
      <c r="F309" s="92"/>
      <c r="G309" s="94" t="s">
        <v>827</v>
      </c>
      <c r="H309" s="94">
        <v>1</v>
      </c>
      <c r="I309" s="93" t="s">
        <v>254</v>
      </c>
      <c r="J309" s="96">
        <v>1</v>
      </c>
      <c r="K309" s="95"/>
      <c r="L309" s="96"/>
      <c r="M309" s="95"/>
      <c r="N309" s="96"/>
      <c r="O309" s="95"/>
      <c r="P309" s="96"/>
      <c r="Q309" s="95"/>
      <c r="R309" s="96"/>
    </row>
    <row r="310" spans="1:18" s="93" customFormat="1" ht="15" customHeight="1" x14ac:dyDescent="0.25">
      <c r="A310" s="94">
        <v>24</v>
      </c>
      <c r="B310" s="94" t="s">
        <v>172</v>
      </c>
      <c r="C310" s="94" t="s">
        <v>573</v>
      </c>
      <c r="D310" s="92"/>
      <c r="E310" s="92"/>
      <c r="F310" s="92" t="s">
        <v>200</v>
      </c>
      <c r="G310" s="94" t="s">
        <v>827</v>
      </c>
      <c r="H310" s="94">
        <v>5</v>
      </c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1:18" s="93" customFormat="1" ht="15" customHeight="1" x14ac:dyDescent="0.25">
      <c r="A311" s="94">
        <v>24</v>
      </c>
      <c r="B311" s="94" t="s">
        <v>172</v>
      </c>
      <c r="C311" s="94" t="s">
        <v>574</v>
      </c>
      <c r="D311" s="92"/>
      <c r="E311" s="92"/>
      <c r="F311" s="92" t="s">
        <v>200</v>
      </c>
      <c r="G311" s="94" t="s">
        <v>845</v>
      </c>
      <c r="H311" s="94">
        <v>9</v>
      </c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1:18" s="93" customFormat="1" ht="15" customHeight="1" x14ac:dyDescent="0.25">
      <c r="A312" s="94">
        <v>24</v>
      </c>
      <c r="B312" s="94" t="s">
        <v>172</v>
      </c>
      <c r="C312" s="94" t="s">
        <v>575</v>
      </c>
      <c r="D312" s="92"/>
      <c r="E312" s="92"/>
      <c r="F312" s="92" t="s">
        <v>200</v>
      </c>
      <c r="G312" s="94" t="s">
        <v>254</v>
      </c>
      <c r="H312" s="94">
        <v>1</v>
      </c>
      <c r="J312" s="96"/>
      <c r="K312" s="95"/>
      <c r="L312" s="96"/>
      <c r="M312" s="95"/>
      <c r="N312" s="96"/>
      <c r="O312" s="95"/>
      <c r="P312" s="96"/>
      <c r="Q312" s="95"/>
      <c r="R312" s="96"/>
    </row>
    <row r="313" spans="1:18" s="93" customFormat="1" ht="15" customHeight="1" x14ac:dyDescent="0.25">
      <c r="A313" s="94">
        <v>24</v>
      </c>
      <c r="B313" s="94" t="s">
        <v>172</v>
      </c>
      <c r="C313" s="94" t="s">
        <v>576</v>
      </c>
      <c r="D313" s="92"/>
      <c r="E313" s="92" t="s">
        <v>200</v>
      </c>
      <c r="F313" s="92"/>
      <c r="G313" s="93" t="s">
        <v>7</v>
      </c>
      <c r="H313" s="94">
        <v>36</v>
      </c>
      <c r="J313" s="96"/>
      <c r="K313" s="95"/>
      <c r="L313" s="96"/>
      <c r="M313" s="95"/>
      <c r="N313" s="96"/>
      <c r="O313" s="95"/>
      <c r="P313" s="96"/>
      <c r="Q313" s="95"/>
      <c r="R313" s="96"/>
    </row>
    <row r="314" spans="1:18" s="93" customFormat="1" ht="15" customHeight="1" x14ac:dyDescent="0.25">
      <c r="A314" s="94">
        <v>24</v>
      </c>
      <c r="B314" s="94" t="s">
        <v>172</v>
      </c>
      <c r="C314" s="94" t="s">
        <v>577</v>
      </c>
      <c r="D314" s="92"/>
      <c r="E314" s="92"/>
      <c r="F314" s="92" t="s">
        <v>200</v>
      </c>
      <c r="G314" s="94" t="s">
        <v>249</v>
      </c>
      <c r="H314" s="94">
        <v>1</v>
      </c>
      <c r="J314" s="96"/>
      <c r="K314" s="95"/>
      <c r="L314" s="96"/>
      <c r="M314" s="95"/>
      <c r="N314" s="96"/>
      <c r="O314" s="95"/>
      <c r="P314" s="96"/>
      <c r="Q314" s="95"/>
      <c r="R314" s="96"/>
    </row>
    <row r="315" spans="1:18" s="93" customFormat="1" ht="15" customHeight="1" x14ac:dyDescent="0.25">
      <c r="A315" s="94">
        <v>24</v>
      </c>
      <c r="B315" s="94" t="s">
        <v>172</v>
      </c>
      <c r="C315" s="94" t="s">
        <v>578</v>
      </c>
      <c r="D315" s="92" t="s">
        <v>200</v>
      </c>
      <c r="E315" s="92"/>
      <c r="F315" s="92"/>
      <c r="G315" s="94" t="s">
        <v>202</v>
      </c>
      <c r="H315" s="94">
        <v>23</v>
      </c>
      <c r="I315" s="93" t="s">
        <v>249</v>
      </c>
      <c r="J315" s="96">
        <v>3</v>
      </c>
      <c r="K315" s="95"/>
      <c r="L315" s="96"/>
      <c r="M315" s="95"/>
      <c r="N315" s="96"/>
      <c r="O315" s="95"/>
      <c r="P315" s="96"/>
      <c r="Q315" s="95"/>
      <c r="R315" s="96"/>
    </row>
    <row r="316" spans="1:18" s="93" customFormat="1" ht="15" customHeight="1" x14ac:dyDescent="0.25">
      <c r="A316" s="94">
        <v>24</v>
      </c>
      <c r="B316" s="94" t="s">
        <v>172</v>
      </c>
      <c r="C316" s="94" t="s">
        <v>579</v>
      </c>
      <c r="D316" s="92" t="s">
        <v>200</v>
      </c>
      <c r="E316" s="92"/>
      <c r="F316" s="92"/>
      <c r="G316" s="94" t="s">
        <v>830</v>
      </c>
      <c r="H316" s="94">
        <v>5</v>
      </c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1:18" s="93" customFormat="1" ht="15" customHeight="1" x14ac:dyDescent="0.25">
      <c r="A317" s="94">
        <v>24</v>
      </c>
      <c r="B317" s="94" t="s">
        <v>172</v>
      </c>
      <c r="C317" s="94" t="s">
        <v>580</v>
      </c>
      <c r="D317" s="92"/>
      <c r="E317" s="92"/>
      <c r="F317" s="92" t="s">
        <v>200</v>
      </c>
      <c r="G317" s="94" t="s">
        <v>202</v>
      </c>
      <c r="H317" s="94">
        <v>32</v>
      </c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1:18" s="93" customFormat="1" ht="15" customHeight="1" x14ac:dyDescent="0.25">
      <c r="A318" s="94">
        <v>24</v>
      </c>
      <c r="B318" s="94" t="s">
        <v>172</v>
      </c>
      <c r="C318" s="94" t="s">
        <v>581</v>
      </c>
      <c r="D318" s="92"/>
      <c r="E318" s="92"/>
      <c r="F318" s="92" t="s">
        <v>200</v>
      </c>
      <c r="G318" s="94" t="s">
        <v>202</v>
      </c>
      <c r="H318" s="94">
        <v>10</v>
      </c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1:18" s="93" customFormat="1" ht="15" customHeight="1" x14ac:dyDescent="0.25">
      <c r="A319" s="94">
        <v>24</v>
      </c>
      <c r="B319" s="94" t="s">
        <v>172</v>
      </c>
      <c r="C319" s="94" t="s">
        <v>582</v>
      </c>
      <c r="D319" s="92"/>
      <c r="E319" s="92"/>
      <c r="F319" s="92" t="s">
        <v>200</v>
      </c>
      <c r="G319" s="94" t="s">
        <v>825</v>
      </c>
      <c r="H319" s="94">
        <v>21</v>
      </c>
      <c r="J319" s="96"/>
      <c r="K319" s="95"/>
      <c r="L319" s="96"/>
      <c r="M319" s="95"/>
      <c r="N319" s="96"/>
      <c r="O319" s="95"/>
      <c r="P319" s="96"/>
      <c r="Q319" s="95"/>
      <c r="R319" s="96"/>
    </row>
    <row r="320" spans="1:18" s="93" customFormat="1" ht="15" customHeight="1" x14ac:dyDescent="0.25">
      <c r="A320" s="94">
        <v>24</v>
      </c>
      <c r="B320" s="94" t="s">
        <v>172</v>
      </c>
      <c r="C320" s="94" t="s">
        <v>583</v>
      </c>
      <c r="D320" s="92"/>
      <c r="E320" s="92"/>
      <c r="F320" s="92" t="s">
        <v>200</v>
      </c>
      <c r="G320" s="94" t="s">
        <v>842</v>
      </c>
      <c r="H320" s="94">
        <v>11</v>
      </c>
      <c r="J320" s="96"/>
      <c r="K320" s="95"/>
      <c r="L320" s="96"/>
      <c r="M320" s="95"/>
      <c r="N320" s="96"/>
      <c r="O320" s="95"/>
      <c r="P320" s="96"/>
      <c r="Q320" s="95"/>
      <c r="R320" s="96"/>
    </row>
    <row r="321" spans="1:18" s="93" customFormat="1" ht="15" customHeight="1" x14ac:dyDescent="0.25">
      <c r="A321" s="94">
        <v>24</v>
      </c>
      <c r="B321" s="94" t="s">
        <v>172</v>
      </c>
      <c r="C321" s="94" t="s">
        <v>584</v>
      </c>
      <c r="D321" s="92"/>
      <c r="E321" s="92" t="s">
        <v>200</v>
      </c>
      <c r="F321" s="92"/>
      <c r="G321" s="93" t="s">
        <v>7</v>
      </c>
      <c r="H321" s="94">
        <v>52</v>
      </c>
      <c r="J321" s="96"/>
      <c r="K321" s="95"/>
      <c r="L321" s="96"/>
      <c r="M321" s="95"/>
      <c r="N321" s="96"/>
      <c r="O321" s="95"/>
      <c r="P321" s="96"/>
      <c r="Q321" s="95"/>
      <c r="R321" s="96"/>
    </row>
    <row r="322" spans="1:18" s="93" customFormat="1" ht="15" customHeight="1" x14ac:dyDescent="0.25">
      <c r="A322" s="94">
        <v>24</v>
      </c>
      <c r="B322" s="94" t="s">
        <v>172</v>
      </c>
      <c r="C322" s="94" t="s">
        <v>585</v>
      </c>
      <c r="D322" s="92"/>
      <c r="E322" s="92" t="s">
        <v>200</v>
      </c>
      <c r="F322" s="92"/>
      <c r="G322" s="93" t="s">
        <v>7</v>
      </c>
      <c r="H322" s="94">
        <v>42</v>
      </c>
      <c r="J322" s="96"/>
      <c r="K322" s="95"/>
      <c r="L322" s="96"/>
      <c r="M322" s="95"/>
      <c r="N322" s="96"/>
      <c r="O322" s="95"/>
      <c r="P322" s="96"/>
      <c r="Q322" s="95"/>
      <c r="R322" s="96"/>
    </row>
    <row r="323" spans="1:18" s="93" customFormat="1" ht="15" customHeight="1" x14ac:dyDescent="0.25">
      <c r="A323" s="94">
        <v>24</v>
      </c>
      <c r="B323" s="94" t="s">
        <v>172</v>
      </c>
      <c r="C323" s="94" t="s">
        <v>586</v>
      </c>
      <c r="D323" s="92"/>
      <c r="E323" s="92" t="s">
        <v>200</v>
      </c>
      <c r="F323" s="92"/>
      <c r="G323" s="93" t="s">
        <v>7</v>
      </c>
      <c r="H323" s="94">
        <v>1</v>
      </c>
      <c r="J323" s="96"/>
      <c r="K323" s="95"/>
      <c r="L323" s="96"/>
      <c r="M323" s="95"/>
      <c r="N323" s="96"/>
      <c r="O323" s="95"/>
      <c r="P323" s="96"/>
      <c r="Q323" s="95"/>
      <c r="R323" s="96"/>
    </row>
    <row r="324" spans="1:18" s="93" customFormat="1" ht="15" customHeight="1" x14ac:dyDescent="0.25">
      <c r="A324" s="94">
        <v>24</v>
      </c>
      <c r="B324" s="94" t="s">
        <v>172</v>
      </c>
      <c r="C324" s="94" t="s">
        <v>587</v>
      </c>
      <c r="D324" s="92"/>
      <c r="E324" s="92"/>
      <c r="F324" s="92" t="s">
        <v>200</v>
      </c>
      <c r="G324" s="94" t="s">
        <v>257</v>
      </c>
      <c r="H324" s="94">
        <v>6</v>
      </c>
      <c r="J324" s="96"/>
      <c r="K324" s="95"/>
      <c r="L324" s="96"/>
      <c r="M324" s="95"/>
      <c r="N324" s="96"/>
      <c r="O324" s="95"/>
      <c r="P324" s="96"/>
      <c r="Q324" s="95"/>
      <c r="R324" s="96"/>
    </row>
    <row r="325" spans="1:18" s="93" customFormat="1" ht="15" customHeight="1" x14ac:dyDescent="0.25">
      <c r="A325" s="94">
        <v>24</v>
      </c>
      <c r="B325" s="94" t="s">
        <v>172</v>
      </c>
      <c r="C325" s="94" t="s">
        <v>588</v>
      </c>
      <c r="D325" s="92" t="s">
        <v>200</v>
      </c>
      <c r="E325" s="92"/>
      <c r="F325" s="92"/>
      <c r="G325" s="94" t="s">
        <v>257</v>
      </c>
      <c r="H325" s="94">
        <v>1</v>
      </c>
      <c r="I325" s="93" t="s">
        <v>252</v>
      </c>
      <c r="J325" s="96">
        <v>1</v>
      </c>
      <c r="K325" s="95"/>
      <c r="L325" s="96"/>
      <c r="M325" s="95"/>
      <c r="N325" s="96"/>
      <c r="O325" s="95"/>
      <c r="P325" s="96"/>
      <c r="Q325" s="95"/>
      <c r="R325" s="96"/>
    </row>
    <row r="326" spans="1:18" s="93" customFormat="1" ht="15" customHeight="1" x14ac:dyDescent="0.25">
      <c r="A326" s="94">
        <v>24</v>
      </c>
      <c r="B326" s="94" t="s">
        <v>172</v>
      </c>
      <c r="C326" s="94" t="s">
        <v>589</v>
      </c>
      <c r="D326" s="92" t="s">
        <v>200</v>
      </c>
      <c r="E326" s="92"/>
      <c r="F326" s="92"/>
      <c r="G326" s="94" t="s">
        <v>257</v>
      </c>
      <c r="H326" s="94">
        <v>1</v>
      </c>
      <c r="I326" s="93" t="s">
        <v>252</v>
      </c>
      <c r="J326" s="96">
        <v>1</v>
      </c>
      <c r="K326" s="95"/>
      <c r="L326" s="96"/>
      <c r="M326" s="95"/>
      <c r="N326" s="96"/>
      <c r="O326" s="95"/>
      <c r="P326" s="96"/>
      <c r="Q326" s="95"/>
      <c r="R326" s="96"/>
    </row>
    <row r="327" spans="1:18" s="93" customFormat="1" ht="15" customHeight="1" x14ac:dyDescent="0.25">
      <c r="A327" s="94">
        <v>24</v>
      </c>
      <c r="B327" s="94" t="s">
        <v>172</v>
      </c>
      <c r="C327" s="94" t="s">
        <v>590</v>
      </c>
      <c r="D327" s="92" t="s">
        <v>200</v>
      </c>
      <c r="E327" s="92"/>
      <c r="F327" s="92"/>
      <c r="G327" s="94" t="s">
        <v>847</v>
      </c>
      <c r="H327" s="94">
        <v>2</v>
      </c>
      <c r="J327" s="96"/>
      <c r="K327" s="95"/>
      <c r="L327" s="96"/>
      <c r="M327" s="95"/>
      <c r="N327" s="96"/>
      <c r="O327" s="95"/>
      <c r="P327" s="96"/>
      <c r="Q327" s="95"/>
      <c r="R327" s="96"/>
    </row>
    <row r="328" spans="1:18" s="93" customFormat="1" ht="15" customHeight="1" x14ac:dyDescent="0.25">
      <c r="A328" s="94">
        <v>24</v>
      </c>
      <c r="B328" s="94" t="s">
        <v>172</v>
      </c>
      <c r="C328" s="94" t="s">
        <v>591</v>
      </c>
      <c r="D328" s="92" t="s">
        <v>200</v>
      </c>
      <c r="E328" s="92"/>
      <c r="F328" s="92"/>
      <c r="G328" s="94" t="s">
        <v>250</v>
      </c>
      <c r="H328" s="94">
        <v>1</v>
      </c>
      <c r="J328" s="96"/>
      <c r="K328" s="95"/>
      <c r="L328" s="96"/>
      <c r="M328" s="95"/>
      <c r="N328" s="96"/>
      <c r="O328" s="95"/>
      <c r="P328" s="96"/>
      <c r="Q328" s="95"/>
      <c r="R328" s="96"/>
    </row>
    <row r="329" spans="1:18" s="93" customFormat="1" ht="15" customHeight="1" x14ac:dyDescent="0.25">
      <c r="A329" s="94">
        <v>24</v>
      </c>
      <c r="B329" s="94" t="s">
        <v>172</v>
      </c>
      <c r="C329" s="94" t="s">
        <v>592</v>
      </c>
      <c r="D329" s="92" t="s">
        <v>200</v>
      </c>
      <c r="E329" s="92"/>
      <c r="F329" s="92"/>
      <c r="G329" s="94" t="s">
        <v>250</v>
      </c>
      <c r="H329" s="94">
        <v>6</v>
      </c>
      <c r="J329" s="96"/>
      <c r="K329" s="95"/>
      <c r="L329" s="96"/>
      <c r="M329" s="95"/>
      <c r="N329" s="96"/>
      <c r="O329" s="95"/>
      <c r="P329" s="96"/>
      <c r="Q329" s="95"/>
      <c r="R329" s="96"/>
    </row>
    <row r="330" spans="1:18" s="93" customFormat="1" ht="15" customHeight="1" x14ac:dyDescent="0.25">
      <c r="A330" s="94">
        <v>24</v>
      </c>
      <c r="B330" s="94" t="s">
        <v>172</v>
      </c>
      <c r="C330" s="94" t="s">
        <v>593</v>
      </c>
      <c r="D330" s="92" t="s">
        <v>200</v>
      </c>
      <c r="E330" s="92"/>
      <c r="F330" s="92"/>
      <c r="G330" s="94" t="s">
        <v>848</v>
      </c>
      <c r="H330" s="94">
        <v>1</v>
      </c>
      <c r="J330" s="96"/>
      <c r="K330" s="95"/>
      <c r="L330" s="96"/>
      <c r="M330" s="95"/>
      <c r="N330" s="96"/>
      <c r="O330" s="95"/>
      <c r="P330" s="96"/>
      <c r="Q330" s="95"/>
      <c r="R330" s="96"/>
    </row>
    <row r="331" spans="1:18" s="93" customFormat="1" ht="15" customHeight="1" x14ac:dyDescent="0.25">
      <c r="A331" s="94">
        <v>24</v>
      </c>
      <c r="B331" s="94" t="s">
        <v>172</v>
      </c>
      <c r="C331" s="94" t="s">
        <v>594</v>
      </c>
      <c r="D331" s="92"/>
      <c r="E331" s="92"/>
      <c r="F331" s="92" t="s">
        <v>200</v>
      </c>
      <c r="G331" s="94" t="s">
        <v>201</v>
      </c>
      <c r="H331" s="94">
        <v>9</v>
      </c>
      <c r="J331" s="96"/>
      <c r="K331" s="95"/>
      <c r="L331" s="96"/>
      <c r="M331" s="95"/>
      <c r="N331" s="96"/>
      <c r="O331" s="95"/>
      <c r="P331" s="96"/>
      <c r="Q331" s="95"/>
      <c r="R331" s="96"/>
    </row>
    <row r="332" spans="1:18" s="93" customFormat="1" ht="15" customHeight="1" x14ac:dyDescent="0.25">
      <c r="A332" s="94">
        <v>24</v>
      </c>
      <c r="B332" s="94" t="s">
        <v>172</v>
      </c>
      <c r="C332" s="94" t="s">
        <v>595</v>
      </c>
      <c r="D332" s="92"/>
      <c r="E332" s="92"/>
      <c r="F332" s="92" t="s">
        <v>200</v>
      </c>
      <c r="G332" s="94" t="s">
        <v>201</v>
      </c>
      <c r="H332" s="94">
        <v>12</v>
      </c>
      <c r="J332" s="96"/>
      <c r="K332" s="95"/>
      <c r="L332" s="96"/>
      <c r="M332" s="95"/>
      <c r="N332" s="96"/>
      <c r="O332" s="95"/>
      <c r="P332" s="96"/>
      <c r="Q332" s="95"/>
      <c r="R332" s="96"/>
    </row>
    <row r="333" spans="1:18" s="93" customFormat="1" ht="15" customHeight="1" x14ac:dyDescent="0.25">
      <c r="A333" s="94">
        <v>24</v>
      </c>
      <c r="B333" s="94" t="s">
        <v>173</v>
      </c>
      <c r="C333" s="94" t="s">
        <v>596</v>
      </c>
      <c r="D333" s="92"/>
      <c r="E333" s="92"/>
      <c r="F333" s="92" t="s">
        <v>200</v>
      </c>
      <c r="G333" s="94" t="s">
        <v>249</v>
      </c>
      <c r="H333" s="94">
        <v>1</v>
      </c>
      <c r="I333" s="94"/>
      <c r="J333" s="94"/>
      <c r="K333" s="95"/>
      <c r="L333" s="96"/>
      <c r="M333" s="95"/>
      <c r="N333" s="96"/>
      <c r="O333" s="95"/>
      <c r="P333" s="96"/>
      <c r="Q333" s="95"/>
      <c r="R333" s="96"/>
    </row>
    <row r="334" spans="1:18" s="93" customFormat="1" ht="15" customHeight="1" x14ac:dyDescent="0.25">
      <c r="A334" s="94">
        <v>24</v>
      </c>
      <c r="B334" s="94" t="s">
        <v>173</v>
      </c>
      <c r="C334" s="94" t="s">
        <v>597</v>
      </c>
      <c r="D334" s="92"/>
      <c r="E334" s="92"/>
      <c r="F334" s="92" t="s">
        <v>200</v>
      </c>
      <c r="G334" s="94" t="s">
        <v>832</v>
      </c>
      <c r="H334" s="94">
        <v>15</v>
      </c>
      <c r="J334" s="96"/>
      <c r="K334" s="95"/>
      <c r="L334" s="96"/>
      <c r="M334" s="95"/>
      <c r="N334" s="96"/>
      <c r="O334" s="95"/>
      <c r="P334" s="96"/>
      <c r="Q334" s="95"/>
      <c r="R334" s="96"/>
    </row>
    <row r="335" spans="1:18" s="93" customFormat="1" ht="15" customHeight="1" x14ac:dyDescent="0.25">
      <c r="A335" s="94">
        <v>24</v>
      </c>
      <c r="B335" s="94" t="s">
        <v>173</v>
      </c>
      <c r="C335" s="94" t="s">
        <v>598</v>
      </c>
      <c r="D335" s="92"/>
      <c r="E335" s="92"/>
      <c r="F335" s="92" t="s">
        <v>200</v>
      </c>
      <c r="G335" s="94" t="s">
        <v>832</v>
      </c>
      <c r="H335" s="94">
        <v>22</v>
      </c>
      <c r="I335" s="94"/>
      <c r="J335" s="94"/>
      <c r="K335" s="94"/>
      <c r="L335" s="94"/>
      <c r="M335" s="95"/>
      <c r="N335" s="96"/>
      <c r="O335" s="95"/>
      <c r="P335" s="96"/>
      <c r="Q335" s="95"/>
      <c r="R335" s="96"/>
    </row>
    <row r="336" spans="1:18" s="93" customFormat="1" ht="15" customHeight="1" x14ac:dyDescent="0.25">
      <c r="A336" s="94">
        <v>24</v>
      </c>
      <c r="B336" s="94" t="s">
        <v>173</v>
      </c>
      <c r="C336" s="94" t="s">
        <v>599</v>
      </c>
      <c r="D336" s="92"/>
      <c r="E336" s="92"/>
      <c r="F336" s="92" t="s">
        <v>200</v>
      </c>
      <c r="G336" s="94" t="s">
        <v>837</v>
      </c>
      <c r="H336" s="94">
        <v>3</v>
      </c>
      <c r="J336" s="96"/>
      <c r="K336" s="95"/>
      <c r="L336" s="96"/>
      <c r="M336" s="95"/>
      <c r="N336" s="96"/>
      <c r="O336" s="95"/>
      <c r="P336" s="96"/>
      <c r="Q336" s="95"/>
      <c r="R336" s="96"/>
    </row>
    <row r="337" spans="1:18" s="93" customFormat="1" ht="15" customHeight="1" x14ac:dyDescent="0.25">
      <c r="A337" s="94">
        <v>24</v>
      </c>
      <c r="B337" s="94" t="s">
        <v>173</v>
      </c>
      <c r="C337" s="94" t="s">
        <v>600</v>
      </c>
      <c r="D337" s="92" t="s">
        <v>200</v>
      </c>
      <c r="E337" s="92"/>
      <c r="F337" s="92"/>
      <c r="G337" s="94" t="s">
        <v>830</v>
      </c>
      <c r="H337" s="94">
        <v>4</v>
      </c>
      <c r="I337" s="93" t="s">
        <v>843</v>
      </c>
      <c r="J337" s="96">
        <v>1</v>
      </c>
      <c r="K337" s="95" t="s">
        <v>251</v>
      </c>
      <c r="L337" s="96">
        <v>6</v>
      </c>
      <c r="M337" s="95" t="s">
        <v>842</v>
      </c>
      <c r="N337" s="96">
        <v>8</v>
      </c>
      <c r="O337" s="95"/>
      <c r="P337" s="96"/>
      <c r="Q337" s="95"/>
      <c r="R337" s="96"/>
    </row>
    <row r="338" spans="1:18" s="93" customFormat="1" ht="15" customHeight="1" x14ac:dyDescent="0.25">
      <c r="A338" s="94">
        <v>24</v>
      </c>
      <c r="B338" s="94" t="s">
        <v>173</v>
      </c>
      <c r="C338" s="94" t="s">
        <v>601</v>
      </c>
      <c r="D338" s="92" t="s">
        <v>200</v>
      </c>
      <c r="E338" s="92"/>
      <c r="F338" s="92"/>
      <c r="G338" s="94" t="s">
        <v>827</v>
      </c>
      <c r="H338" s="94">
        <v>1</v>
      </c>
      <c r="J338" s="96"/>
      <c r="K338" s="95"/>
      <c r="L338" s="96"/>
      <c r="M338" s="95"/>
      <c r="N338" s="96"/>
      <c r="O338" s="95"/>
      <c r="P338" s="96"/>
      <c r="Q338" s="95"/>
      <c r="R338" s="96"/>
    </row>
    <row r="339" spans="1:18" s="93" customFormat="1" ht="15" customHeight="1" x14ac:dyDescent="0.25">
      <c r="A339" s="94">
        <v>24</v>
      </c>
      <c r="B339" s="94" t="s">
        <v>173</v>
      </c>
      <c r="C339" s="94" t="s">
        <v>602</v>
      </c>
      <c r="D339" s="92" t="s">
        <v>200</v>
      </c>
      <c r="E339" s="92"/>
      <c r="F339" s="92"/>
      <c r="G339" s="94" t="s">
        <v>827</v>
      </c>
      <c r="H339" s="94">
        <v>1</v>
      </c>
      <c r="I339" s="93" t="s">
        <v>202</v>
      </c>
      <c r="J339" s="96">
        <v>1</v>
      </c>
      <c r="K339" s="95" t="s">
        <v>251</v>
      </c>
      <c r="L339" s="96">
        <v>1</v>
      </c>
      <c r="M339" s="95"/>
      <c r="N339" s="96"/>
      <c r="O339" s="95"/>
      <c r="P339" s="96"/>
      <c r="Q339" s="95"/>
      <c r="R339" s="96"/>
    </row>
    <row r="340" spans="1:18" s="93" customFormat="1" ht="15" customHeight="1" x14ac:dyDescent="0.25">
      <c r="A340" s="94">
        <v>24</v>
      </c>
      <c r="B340" s="94" t="s">
        <v>173</v>
      </c>
      <c r="C340" s="94" t="s">
        <v>603</v>
      </c>
      <c r="D340" s="92"/>
      <c r="E340" s="92"/>
      <c r="F340" s="92" t="s">
        <v>200</v>
      </c>
      <c r="G340" s="94" t="s">
        <v>202</v>
      </c>
      <c r="H340" s="94">
        <v>29</v>
      </c>
      <c r="J340" s="96"/>
      <c r="K340" s="95"/>
      <c r="L340" s="96"/>
      <c r="M340" s="95"/>
      <c r="N340" s="96"/>
      <c r="O340" s="95"/>
      <c r="P340" s="96"/>
      <c r="Q340" s="95"/>
      <c r="R340" s="96"/>
    </row>
    <row r="341" spans="1:18" s="93" customFormat="1" ht="15" customHeight="1" x14ac:dyDescent="0.25">
      <c r="A341" s="94">
        <v>24</v>
      </c>
      <c r="B341" s="94" t="s">
        <v>173</v>
      </c>
      <c r="C341" s="94" t="s">
        <v>604</v>
      </c>
      <c r="D341" s="92"/>
      <c r="E341" s="92"/>
      <c r="F341" s="92" t="s">
        <v>200</v>
      </c>
      <c r="G341" s="94" t="s">
        <v>202</v>
      </c>
      <c r="H341" s="94">
        <v>3</v>
      </c>
      <c r="I341" s="94"/>
      <c r="J341" s="94"/>
      <c r="K341" s="94"/>
      <c r="L341" s="94"/>
      <c r="M341" s="94"/>
      <c r="N341" s="96"/>
      <c r="O341" s="95"/>
      <c r="P341" s="96"/>
      <c r="Q341" s="95"/>
      <c r="R341" s="96"/>
    </row>
    <row r="342" spans="1:18" s="93" customFormat="1" ht="15" customHeight="1" x14ac:dyDescent="0.25">
      <c r="A342" s="94">
        <v>24</v>
      </c>
      <c r="B342" s="94" t="s">
        <v>173</v>
      </c>
      <c r="C342" s="94" t="s">
        <v>605</v>
      </c>
      <c r="D342" s="92"/>
      <c r="E342" s="92"/>
      <c r="F342" s="92" t="s">
        <v>200</v>
      </c>
      <c r="G342" s="94" t="s">
        <v>202</v>
      </c>
      <c r="H342" s="94">
        <v>12</v>
      </c>
      <c r="J342" s="96"/>
      <c r="K342" s="95"/>
      <c r="L342" s="96"/>
      <c r="M342" s="95"/>
      <c r="N342" s="96"/>
      <c r="O342" s="95"/>
      <c r="P342" s="96"/>
      <c r="Q342" s="95"/>
      <c r="R342" s="96"/>
    </row>
    <row r="343" spans="1:18" s="93" customFormat="1" ht="15" customHeight="1" x14ac:dyDescent="0.25">
      <c r="A343" s="94">
        <v>24</v>
      </c>
      <c r="B343" s="94" t="s">
        <v>173</v>
      </c>
      <c r="C343" s="94" t="s">
        <v>606</v>
      </c>
      <c r="D343" s="92"/>
      <c r="E343" s="92"/>
      <c r="F343" s="92" t="s">
        <v>200</v>
      </c>
      <c r="G343" s="94" t="s">
        <v>831</v>
      </c>
      <c r="H343" s="94">
        <v>11</v>
      </c>
      <c r="J343" s="96"/>
      <c r="K343" s="95"/>
      <c r="L343" s="96"/>
      <c r="M343" s="95"/>
      <c r="N343" s="96"/>
      <c r="O343" s="95"/>
      <c r="P343" s="96"/>
      <c r="Q343" s="95"/>
      <c r="R343" s="96"/>
    </row>
    <row r="344" spans="1:18" s="93" customFormat="1" ht="15" customHeight="1" x14ac:dyDescent="0.25">
      <c r="A344" s="94">
        <v>24</v>
      </c>
      <c r="B344" s="94" t="s">
        <v>173</v>
      </c>
      <c r="C344" s="94" t="s">
        <v>607</v>
      </c>
      <c r="D344" s="92" t="s">
        <v>200</v>
      </c>
      <c r="E344" s="92"/>
      <c r="F344" s="92"/>
      <c r="G344" s="94" t="s">
        <v>258</v>
      </c>
      <c r="H344" s="94">
        <v>3</v>
      </c>
      <c r="I344" s="93" t="s">
        <v>839</v>
      </c>
      <c r="J344" s="96">
        <v>2</v>
      </c>
      <c r="K344" s="95"/>
      <c r="L344" s="96"/>
      <c r="M344" s="95"/>
      <c r="N344" s="96"/>
      <c r="O344" s="95"/>
      <c r="P344" s="96"/>
      <c r="Q344" s="95"/>
      <c r="R344" s="96"/>
    </row>
    <row r="345" spans="1:18" s="93" customFormat="1" ht="15" customHeight="1" x14ac:dyDescent="0.25">
      <c r="A345" s="94">
        <v>24</v>
      </c>
      <c r="B345" s="94" t="s">
        <v>173</v>
      </c>
      <c r="C345" s="94" t="s">
        <v>608</v>
      </c>
      <c r="D345" s="92"/>
      <c r="E345" s="92" t="s">
        <v>200</v>
      </c>
      <c r="F345" s="92"/>
      <c r="G345" s="93" t="s">
        <v>7</v>
      </c>
      <c r="H345" s="94">
        <v>4</v>
      </c>
      <c r="J345" s="96"/>
      <c r="K345" s="95"/>
      <c r="L345" s="96"/>
      <c r="M345" s="95"/>
      <c r="N345" s="96"/>
      <c r="O345" s="95"/>
      <c r="P345" s="96"/>
      <c r="Q345" s="95"/>
      <c r="R345" s="96"/>
    </row>
    <row r="346" spans="1:18" s="93" customFormat="1" ht="15" customHeight="1" x14ac:dyDescent="0.25">
      <c r="A346" s="94">
        <v>24</v>
      </c>
      <c r="B346" s="94" t="s">
        <v>173</v>
      </c>
      <c r="C346" s="94" t="s">
        <v>609</v>
      </c>
      <c r="D346" s="92"/>
      <c r="E346" s="92"/>
      <c r="F346" s="92" t="s">
        <v>200</v>
      </c>
      <c r="G346" s="94" t="s">
        <v>201</v>
      </c>
      <c r="H346" s="94">
        <v>6</v>
      </c>
      <c r="J346" s="96"/>
      <c r="K346" s="95"/>
      <c r="L346" s="96"/>
      <c r="M346" s="95"/>
      <c r="N346" s="96"/>
      <c r="O346" s="95"/>
      <c r="P346" s="96"/>
      <c r="Q346" s="95"/>
      <c r="R346" s="96"/>
    </row>
    <row r="347" spans="1:18" s="93" customFormat="1" ht="15" customHeight="1" x14ac:dyDescent="0.25">
      <c r="A347" s="94">
        <v>24</v>
      </c>
      <c r="B347" s="94" t="s">
        <v>173</v>
      </c>
      <c r="C347" s="94" t="s">
        <v>610</v>
      </c>
      <c r="D347" s="92"/>
      <c r="E347" s="92"/>
      <c r="F347" s="92" t="s">
        <v>200</v>
      </c>
      <c r="G347" s="94" t="s">
        <v>201</v>
      </c>
      <c r="H347" s="94">
        <v>3</v>
      </c>
      <c r="J347" s="96"/>
      <c r="K347" s="95"/>
      <c r="L347" s="96"/>
      <c r="M347" s="95"/>
      <c r="N347" s="96"/>
      <c r="O347" s="95"/>
      <c r="P347" s="96"/>
      <c r="Q347" s="95"/>
      <c r="R347" s="96"/>
    </row>
    <row r="348" spans="1:18" s="93" customFormat="1" ht="15" customHeight="1" x14ac:dyDescent="0.25">
      <c r="A348" s="94">
        <v>24</v>
      </c>
      <c r="B348" s="94" t="s">
        <v>229</v>
      </c>
      <c r="C348" s="94" t="s">
        <v>611</v>
      </c>
      <c r="D348" s="92" t="s">
        <v>200</v>
      </c>
      <c r="E348" s="92"/>
      <c r="F348" s="92"/>
      <c r="G348" s="94" t="s">
        <v>827</v>
      </c>
      <c r="H348" s="94">
        <v>1</v>
      </c>
      <c r="I348" s="93" t="s">
        <v>830</v>
      </c>
      <c r="J348" s="96">
        <v>1</v>
      </c>
      <c r="K348" s="95"/>
      <c r="L348" s="96"/>
      <c r="M348" s="95"/>
      <c r="N348" s="96"/>
      <c r="O348" s="95"/>
      <c r="P348" s="96"/>
      <c r="Q348" s="95"/>
      <c r="R348" s="96"/>
    </row>
    <row r="349" spans="1:18" s="93" customFormat="1" ht="15" customHeight="1" x14ac:dyDescent="0.25">
      <c r="A349" s="94">
        <v>24</v>
      </c>
      <c r="B349" s="94" t="s">
        <v>229</v>
      </c>
      <c r="C349" s="94" t="s">
        <v>612</v>
      </c>
      <c r="D349" s="92" t="s">
        <v>200</v>
      </c>
      <c r="E349" s="92"/>
      <c r="F349" s="92"/>
      <c r="G349" s="94" t="s">
        <v>203</v>
      </c>
      <c r="H349" s="94">
        <v>1</v>
      </c>
      <c r="J349" s="96"/>
      <c r="K349" s="95"/>
      <c r="L349" s="96"/>
      <c r="M349" s="95"/>
      <c r="N349" s="96"/>
      <c r="O349" s="95"/>
      <c r="P349" s="96"/>
      <c r="Q349" s="95"/>
      <c r="R349" s="96"/>
    </row>
    <row r="350" spans="1:18" s="93" customFormat="1" ht="15" customHeight="1" x14ac:dyDescent="0.25">
      <c r="A350" s="94">
        <v>24</v>
      </c>
      <c r="B350" s="94" t="s">
        <v>174</v>
      </c>
      <c r="C350" s="94" t="s">
        <v>613</v>
      </c>
      <c r="D350" s="92" t="s">
        <v>200</v>
      </c>
      <c r="E350" s="92"/>
      <c r="F350" s="92"/>
      <c r="G350" s="94" t="s">
        <v>827</v>
      </c>
      <c r="H350" s="94">
        <v>9</v>
      </c>
      <c r="I350" s="93" t="s">
        <v>251</v>
      </c>
      <c r="J350" s="96">
        <v>1</v>
      </c>
      <c r="K350" s="95" t="s">
        <v>250</v>
      </c>
      <c r="L350" s="96">
        <v>1</v>
      </c>
      <c r="M350" s="95" t="s">
        <v>833</v>
      </c>
      <c r="N350" s="96">
        <v>1</v>
      </c>
      <c r="O350" s="95"/>
      <c r="P350" s="96"/>
      <c r="Q350" s="95"/>
      <c r="R350" s="96"/>
    </row>
    <row r="351" spans="1:18" s="93" customFormat="1" ht="15" customHeight="1" x14ac:dyDescent="0.25">
      <c r="A351" s="94">
        <v>24</v>
      </c>
      <c r="B351" s="94" t="s">
        <v>174</v>
      </c>
      <c r="C351" s="94" t="s">
        <v>614</v>
      </c>
      <c r="D351" s="92" t="s">
        <v>200</v>
      </c>
      <c r="E351" s="92"/>
      <c r="F351" s="92"/>
      <c r="G351" s="94" t="s">
        <v>837</v>
      </c>
      <c r="H351" s="94">
        <v>4</v>
      </c>
      <c r="I351" s="93" t="s">
        <v>832</v>
      </c>
      <c r="J351" s="96">
        <v>1</v>
      </c>
      <c r="K351" s="95"/>
      <c r="L351" s="96"/>
      <c r="M351" s="95"/>
      <c r="N351" s="96"/>
      <c r="O351" s="95"/>
      <c r="P351" s="96"/>
      <c r="Q351" s="95"/>
      <c r="R351" s="96"/>
    </row>
    <row r="352" spans="1:18" s="93" customFormat="1" ht="15" customHeight="1" x14ac:dyDescent="0.25">
      <c r="A352" s="94">
        <v>24</v>
      </c>
      <c r="B352" s="94" t="s">
        <v>174</v>
      </c>
      <c r="C352" s="94" t="s">
        <v>615</v>
      </c>
      <c r="D352" s="92"/>
      <c r="E352" s="92"/>
      <c r="F352" s="92" t="s">
        <v>200</v>
      </c>
      <c r="G352" s="94" t="s">
        <v>832</v>
      </c>
      <c r="H352" s="94">
        <v>5</v>
      </c>
      <c r="J352" s="96"/>
      <c r="K352" s="95"/>
      <c r="L352" s="96"/>
      <c r="M352" s="95"/>
      <c r="N352" s="96"/>
      <c r="O352" s="95"/>
      <c r="P352" s="96"/>
      <c r="Q352" s="95"/>
      <c r="R352" s="96"/>
    </row>
    <row r="353" spans="1:18" s="93" customFormat="1" ht="15" customHeight="1" x14ac:dyDescent="0.25">
      <c r="A353" s="94">
        <v>24</v>
      </c>
      <c r="B353" s="94" t="s">
        <v>174</v>
      </c>
      <c r="C353" s="94" t="s">
        <v>616</v>
      </c>
      <c r="D353" s="92"/>
      <c r="E353" s="92"/>
      <c r="F353" s="92" t="s">
        <v>200</v>
      </c>
      <c r="G353" s="94" t="s">
        <v>844</v>
      </c>
      <c r="H353" s="94">
        <v>1</v>
      </c>
      <c r="J353" s="96"/>
      <c r="K353" s="95"/>
      <c r="L353" s="96"/>
      <c r="M353" s="95"/>
      <c r="N353" s="96"/>
      <c r="O353" s="95"/>
      <c r="P353" s="96"/>
      <c r="Q353" s="95"/>
      <c r="R353" s="96"/>
    </row>
    <row r="354" spans="1:18" s="93" customFormat="1" ht="15" customHeight="1" x14ac:dyDescent="0.25">
      <c r="A354" s="94">
        <v>24</v>
      </c>
      <c r="B354" s="94" t="s">
        <v>174</v>
      </c>
      <c r="C354" s="94" t="s">
        <v>617</v>
      </c>
      <c r="D354" s="92"/>
      <c r="E354" s="92"/>
      <c r="F354" s="92" t="s">
        <v>200</v>
      </c>
      <c r="G354" s="94" t="s">
        <v>202</v>
      </c>
      <c r="H354" s="94">
        <v>24</v>
      </c>
      <c r="J354" s="96"/>
      <c r="K354" s="95"/>
      <c r="L354" s="96"/>
      <c r="M354" s="95"/>
      <c r="N354" s="96"/>
      <c r="O354" s="95"/>
      <c r="P354" s="96"/>
      <c r="Q354" s="95"/>
      <c r="R354" s="96"/>
    </row>
    <row r="355" spans="1:18" s="93" customFormat="1" ht="15" customHeight="1" x14ac:dyDescent="0.25">
      <c r="A355" s="94">
        <v>24</v>
      </c>
      <c r="B355" s="94" t="s">
        <v>174</v>
      </c>
      <c r="C355" s="94" t="s">
        <v>618</v>
      </c>
      <c r="D355" s="92" t="s">
        <v>200</v>
      </c>
      <c r="E355" s="92"/>
      <c r="F355" s="92"/>
      <c r="G355" s="94" t="s">
        <v>252</v>
      </c>
      <c r="H355" s="94">
        <v>1</v>
      </c>
      <c r="I355" s="93" t="s">
        <v>251</v>
      </c>
      <c r="J355" s="96">
        <v>1</v>
      </c>
      <c r="K355" s="95"/>
      <c r="L355" s="96"/>
      <c r="M355" s="95"/>
      <c r="N355" s="96"/>
      <c r="O355" s="95"/>
      <c r="P355" s="96"/>
      <c r="Q355" s="95"/>
      <c r="R355" s="96"/>
    </row>
    <row r="356" spans="1:18" s="93" customFormat="1" ht="15" customHeight="1" x14ac:dyDescent="0.25">
      <c r="A356" s="94">
        <v>24</v>
      </c>
      <c r="B356" s="94" t="s">
        <v>174</v>
      </c>
      <c r="C356" s="94" t="s">
        <v>619</v>
      </c>
      <c r="D356" s="92"/>
      <c r="E356" s="92"/>
      <c r="F356" s="92" t="s">
        <v>200</v>
      </c>
      <c r="G356" s="94" t="s">
        <v>831</v>
      </c>
      <c r="H356" s="94">
        <v>7</v>
      </c>
      <c r="J356" s="96"/>
      <c r="K356" s="95"/>
      <c r="L356" s="96"/>
      <c r="M356" s="95"/>
      <c r="N356" s="96"/>
      <c r="O356" s="95"/>
      <c r="P356" s="96"/>
      <c r="Q356" s="95"/>
      <c r="R356" s="96"/>
    </row>
    <row r="357" spans="1:18" s="93" customFormat="1" ht="15" customHeight="1" x14ac:dyDescent="0.25">
      <c r="A357" s="94">
        <v>24</v>
      </c>
      <c r="B357" s="94" t="s">
        <v>174</v>
      </c>
      <c r="C357" s="94" t="s">
        <v>620</v>
      </c>
      <c r="D357" s="92"/>
      <c r="E357" s="92"/>
      <c r="F357" s="92" t="s">
        <v>200</v>
      </c>
      <c r="G357" s="94" t="s">
        <v>839</v>
      </c>
      <c r="H357" s="94">
        <v>3</v>
      </c>
      <c r="J357" s="96"/>
      <c r="K357" s="95"/>
      <c r="L357" s="96"/>
      <c r="M357" s="95"/>
      <c r="N357" s="96"/>
      <c r="O357" s="95"/>
      <c r="P357" s="96"/>
      <c r="Q357" s="95"/>
      <c r="R357" s="96"/>
    </row>
    <row r="358" spans="1:18" s="93" customFormat="1" ht="15" customHeight="1" x14ac:dyDescent="0.25">
      <c r="A358" s="94">
        <v>24</v>
      </c>
      <c r="B358" s="94" t="s">
        <v>174</v>
      </c>
      <c r="C358" s="94" t="s">
        <v>621</v>
      </c>
      <c r="D358" s="92"/>
      <c r="E358" s="92"/>
      <c r="F358" s="92" t="s">
        <v>200</v>
      </c>
      <c r="G358" s="94" t="s">
        <v>201</v>
      </c>
      <c r="H358" s="94">
        <v>3</v>
      </c>
      <c r="J358" s="96"/>
      <c r="K358" s="95"/>
      <c r="L358" s="96"/>
      <c r="M358" s="95"/>
      <c r="N358" s="96"/>
      <c r="O358" s="95"/>
      <c r="P358" s="96"/>
      <c r="Q358" s="95"/>
      <c r="R358" s="96"/>
    </row>
    <row r="359" spans="1:18" s="93" customFormat="1" ht="15" customHeight="1" x14ac:dyDescent="0.25">
      <c r="A359" s="94">
        <v>24</v>
      </c>
      <c r="B359" s="94" t="s">
        <v>174</v>
      </c>
      <c r="C359" s="94" t="s">
        <v>622</v>
      </c>
      <c r="D359" s="92"/>
      <c r="E359" s="92"/>
      <c r="F359" s="92" t="s">
        <v>200</v>
      </c>
      <c r="G359" s="94" t="s">
        <v>835</v>
      </c>
      <c r="H359" s="94">
        <v>1</v>
      </c>
      <c r="J359" s="96"/>
      <c r="K359" s="95"/>
      <c r="L359" s="96"/>
      <c r="M359" s="95"/>
      <c r="N359" s="96"/>
      <c r="O359" s="95"/>
      <c r="P359" s="96"/>
      <c r="Q359" s="95"/>
      <c r="R359" s="96"/>
    </row>
    <row r="360" spans="1:18" s="93" customFormat="1" ht="15" customHeight="1" x14ac:dyDescent="0.25">
      <c r="A360" s="94">
        <v>24</v>
      </c>
      <c r="B360" s="94" t="s">
        <v>230</v>
      </c>
      <c r="C360" s="94" t="s">
        <v>623</v>
      </c>
      <c r="D360" s="92"/>
      <c r="E360" s="92"/>
      <c r="F360" s="92" t="s">
        <v>200</v>
      </c>
      <c r="G360" s="94" t="s">
        <v>831</v>
      </c>
      <c r="H360" s="94">
        <v>2</v>
      </c>
      <c r="I360" s="94"/>
      <c r="J360" s="94"/>
      <c r="K360" s="95"/>
      <c r="L360" s="96"/>
      <c r="M360" s="95"/>
      <c r="N360" s="96"/>
      <c r="O360" s="95"/>
      <c r="P360" s="96"/>
      <c r="Q360" s="95"/>
      <c r="R360" s="96"/>
    </row>
    <row r="361" spans="1:18" s="93" customFormat="1" ht="15" customHeight="1" x14ac:dyDescent="0.25">
      <c r="A361" s="94">
        <v>24</v>
      </c>
      <c r="B361" s="94" t="s">
        <v>175</v>
      </c>
      <c r="C361" s="94" t="s">
        <v>624</v>
      </c>
      <c r="D361" s="92"/>
      <c r="E361" s="92"/>
      <c r="F361" s="92" t="s">
        <v>200</v>
      </c>
      <c r="G361" s="94" t="s">
        <v>832</v>
      </c>
      <c r="H361" s="94">
        <v>20</v>
      </c>
      <c r="J361" s="96"/>
      <c r="K361" s="95"/>
      <c r="L361" s="96"/>
      <c r="M361" s="95"/>
      <c r="N361" s="96"/>
      <c r="O361" s="95"/>
      <c r="P361" s="96"/>
      <c r="Q361" s="95"/>
      <c r="R361" s="96"/>
    </row>
    <row r="362" spans="1:18" s="93" customFormat="1" ht="15" customHeight="1" x14ac:dyDescent="0.25">
      <c r="A362" s="94">
        <v>24</v>
      </c>
      <c r="B362" s="94" t="s">
        <v>175</v>
      </c>
      <c r="C362" s="94" t="s">
        <v>625</v>
      </c>
      <c r="D362" s="92"/>
      <c r="E362" s="92"/>
      <c r="F362" s="92" t="s">
        <v>200</v>
      </c>
      <c r="G362" s="94" t="s">
        <v>832</v>
      </c>
      <c r="H362" s="94">
        <v>4</v>
      </c>
      <c r="J362" s="96"/>
      <c r="K362" s="95"/>
      <c r="L362" s="96"/>
      <c r="M362" s="95"/>
      <c r="N362" s="96"/>
      <c r="O362" s="95"/>
      <c r="P362" s="96"/>
      <c r="Q362" s="95"/>
      <c r="R362" s="96"/>
    </row>
    <row r="363" spans="1:18" s="93" customFormat="1" ht="15" customHeight="1" x14ac:dyDescent="0.25">
      <c r="A363" s="94">
        <v>24</v>
      </c>
      <c r="B363" s="94" t="s">
        <v>175</v>
      </c>
      <c r="C363" s="94" t="s">
        <v>626</v>
      </c>
      <c r="D363" s="92"/>
      <c r="E363" s="92"/>
      <c r="F363" s="92" t="s">
        <v>200</v>
      </c>
      <c r="G363" s="94" t="s">
        <v>827</v>
      </c>
      <c r="H363" s="94">
        <v>6</v>
      </c>
      <c r="J363" s="96"/>
      <c r="K363" s="95"/>
      <c r="L363" s="96"/>
      <c r="M363" s="95"/>
      <c r="N363" s="96"/>
      <c r="O363" s="95"/>
      <c r="P363" s="96"/>
      <c r="Q363" s="95"/>
      <c r="R363" s="96"/>
    </row>
    <row r="364" spans="1:18" s="93" customFormat="1" ht="15" customHeight="1" x14ac:dyDescent="0.25">
      <c r="A364" s="94">
        <v>24</v>
      </c>
      <c r="B364" s="94" t="s">
        <v>175</v>
      </c>
      <c r="C364" s="94" t="s">
        <v>627</v>
      </c>
      <c r="D364" s="92"/>
      <c r="E364" s="92"/>
      <c r="F364" s="92" t="s">
        <v>200</v>
      </c>
      <c r="G364" s="94" t="s">
        <v>827</v>
      </c>
      <c r="H364" s="94">
        <v>2</v>
      </c>
      <c r="J364" s="96"/>
      <c r="K364" s="95"/>
      <c r="L364" s="96"/>
      <c r="M364" s="95"/>
      <c r="N364" s="96"/>
      <c r="O364" s="95"/>
      <c r="P364" s="96"/>
      <c r="Q364" s="95"/>
      <c r="R364" s="96"/>
    </row>
    <row r="365" spans="1:18" s="93" customFormat="1" ht="15" customHeight="1" x14ac:dyDescent="0.25">
      <c r="A365" s="94">
        <v>24</v>
      </c>
      <c r="B365" s="94" t="s">
        <v>175</v>
      </c>
      <c r="C365" s="94" t="s">
        <v>628</v>
      </c>
      <c r="D365" s="92"/>
      <c r="E365" s="92"/>
      <c r="F365" s="92" t="s">
        <v>200</v>
      </c>
      <c r="G365" s="94" t="s">
        <v>202</v>
      </c>
      <c r="H365" s="94">
        <v>1</v>
      </c>
      <c r="J365" s="96"/>
      <c r="K365" s="95"/>
      <c r="L365" s="96"/>
      <c r="M365" s="95"/>
      <c r="N365" s="96"/>
      <c r="O365" s="95"/>
      <c r="P365" s="96"/>
      <c r="Q365" s="95"/>
      <c r="R365" s="96"/>
    </row>
    <row r="366" spans="1:18" s="93" customFormat="1" ht="15" customHeight="1" x14ac:dyDescent="0.25">
      <c r="A366" s="94">
        <v>24</v>
      </c>
      <c r="B366" s="94" t="s">
        <v>175</v>
      </c>
      <c r="C366" s="94" t="s">
        <v>629</v>
      </c>
      <c r="D366" s="92"/>
      <c r="E366" s="92"/>
      <c r="F366" s="92" t="s">
        <v>200</v>
      </c>
      <c r="G366" s="94" t="s">
        <v>202</v>
      </c>
      <c r="H366" s="94">
        <v>30</v>
      </c>
      <c r="J366" s="96"/>
      <c r="K366" s="95"/>
      <c r="L366" s="96"/>
      <c r="M366" s="95"/>
      <c r="N366" s="96"/>
      <c r="O366" s="95"/>
      <c r="P366" s="96"/>
      <c r="Q366" s="95"/>
      <c r="R366" s="96"/>
    </row>
    <row r="367" spans="1:18" s="93" customFormat="1" ht="15" customHeight="1" x14ac:dyDescent="0.25">
      <c r="A367" s="94">
        <v>24</v>
      </c>
      <c r="B367" s="94" t="s">
        <v>175</v>
      </c>
      <c r="C367" s="94" t="s">
        <v>630</v>
      </c>
      <c r="D367" s="92"/>
      <c r="E367" s="92" t="s">
        <v>200</v>
      </c>
      <c r="F367" s="92"/>
      <c r="G367" s="93" t="s">
        <v>7</v>
      </c>
      <c r="H367" s="94">
        <v>22</v>
      </c>
      <c r="J367" s="96"/>
      <c r="K367" s="95"/>
      <c r="L367" s="96"/>
      <c r="M367" s="95"/>
      <c r="N367" s="96"/>
      <c r="O367" s="95"/>
      <c r="P367" s="96"/>
      <c r="Q367" s="95"/>
      <c r="R367" s="96"/>
    </row>
    <row r="368" spans="1:18" s="93" customFormat="1" ht="15" customHeight="1" x14ac:dyDescent="0.25">
      <c r="A368" s="94">
        <v>24</v>
      </c>
      <c r="B368" s="94" t="s">
        <v>175</v>
      </c>
      <c r="C368" s="94" t="s">
        <v>631</v>
      </c>
      <c r="D368" s="92"/>
      <c r="E368" s="92"/>
      <c r="F368" s="92" t="s">
        <v>200</v>
      </c>
      <c r="G368" s="94" t="s">
        <v>202</v>
      </c>
      <c r="H368" s="94">
        <v>14</v>
      </c>
      <c r="J368" s="96"/>
      <c r="K368" s="95"/>
      <c r="L368" s="96"/>
      <c r="M368" s="95"/>
      <c r="N368" s="96"/>
      <c r="O368" s="95"/>
      <c r="P368" s="96"/>
      <c r="Q368" s="95"/>
      <c r="R368" s="96"/>
    </row>
    <row r="369" spans="1:18" s="93" customFormat="1" ht="15" customHeight="1" x14ac:dyDescent="0.25">
      <c r="A369" s="94">
        <v>24</v>
      </c>
      <c r="B369" s="94" t="s">
        <v>175</v>
      </c>
      <c r="C369" s="94" t="s">
        <v>632</v>
      </c>
      <c r="D369" s="92"/>
      <c r="E369" s="92"/>
      <c r="F369" s="92" t="s">
        <v>200</v>
      </c>
      <c r="G369" s="94" t="s">
        <v>202</v>
      </c>
      <c r="H369" s="94">
        <v>14</v>
      </c>
      <c r="J369" s="96"/>
      <c r="K369" s="95"/>
      <c r="L369" s="96"/>
      <c r="M369" s="95"/>
      <c r="N369" s="96"/>
      <c r="O369" s="95"/>
      <c r="P369" s="96"/>
      <c r="Q369" s="95"/>
      <c r="R369" s="96"/>
    </row>
    <row r="370" spans="1:18" s="93" customFormat="1" ht="15" customHeight="1" x14ac:dyDescent="0.25">
      <c r="A370" s="94">
        <v>24</v>
      </c>
      <c r="B370" s="94" t="s">
        <v>175</v>
      </c>
      <c r="C370" s="94" t="s">
        <v>633</v>
      </c>
      <c r="D370" s="92"/>
      <c r="E370" s="92"/>
      <c r="F370" s="92" t="s">
        <v>200</v>
      </c>
      <c r="G370" s="94" t="s">
        <v>845</v>
      </c>
      <c r="H370" s="94">
        <v>6</v>
      </c>
      <c r="J370" s="96"/>
      <c r="K370" s="95"/>
      <c r="L370" s="96"/>
      <c r="M370" s="95"/>
      <c r="N370" s="96"/>
      <c r="O370" s="95"/>
      <c r="P370" s="96"/>
      <c r="Q370" s="95"/>
      <c r="R370" s="96"/>
    </row>
    <row r="371" spans="1:18" s="93" customFormat="1" ht="15" customHeight="1" x14ac:dyDescent="0.25">
      <c r="A371" s="94">
        <v>24</v>
      </c>
      <c r="B371" s="94" t="s">
        <v>175</v>
      </c>
      <c r="C371" s="94" t="s">
        <v>634</v>
      </c>
      <c r="D371" s="92"/>
      <c r="E371" s="92"/>
      <c r="F371" s="92" t="s">
        <v>200</v>
      </c>
      <c r="G371" s="94" t="s">
        <v>201</v>
      </c>
      <c r="H371" s="94">
        <v>2</v>
      </c>
      <c r="J371" s="96"/>
      <c r="K371" s="95"/>
      <c r="L371" s="96"/>
      <c r="M371" s="95"/>
      <c r="N371" s="96"/>
      <c r="O371" s="95"/>
      <c r="P371" s="96"/>
      <c r="Q371" s="95"/>
      <c r="R371" s="96"/>
    </row>
    <row r="372" spans="1:18" s="93" customFormat="1" ht="15" customHeight="1" x14ac:dyDescent="0.25">
      <c r="A372" s="94">
        <v>24</v>
      </c>
      <c r="B372" s="94" t="s">
        <v>175</v>
      </c>
      <c r="C372" s="94" t="s">
        <v>635</v>
      </c>
      <c r="D372" s="92"/>
      <c r="E372" s="92"/>
      <c r="F372" s="92" t="s">
        <v>200</v>
      </c>
      <c r="G372" s="94" t="s">
        <v>842</v>
      </c>
      <c r="H372" s="94">
        <v>7</v>
      </c>
      <c r="J372" s="96"/>
      <c r="K372" s="95"/>
      <c r="L372" s="96"/>
      <c r="M372" s="95"/>
      <c r="N372" s="96"/>
      <c r="O372" s="95"/>
      <c r="P372" s="96"/>
      <c r="Q372" s="95"/>
      <c r="R372" s="96"/>
    </row>
    <row r="373" spans="1:18" s="93" customFormat="1" ht="15" customHeight="1" x14ac:dyDescent="0.25">
      <c r="A373" s="94">
        <v>24</v>
      </c>
      <c r="B373" s="94" t="s">
        <v>175</v>
      </c>
      <c r="C373" s="94" t="s">
        <v>636</v>
      </c>
      <c r="D373" s="92"/>
      <c r="E373" s="92"/>
      <c r="F373" s="92" t="s">
        <v>200</v>
      </c>
      <c r="G373" s="94" t="s">
        <v>835</v>
      </c>
      <c r="H373" s="94">
        <v>6</v>
      </c>
      <c r="J373" s="96"/>
      <c r="K373" s="95"/>
      <c r="L373" s="96"/>
      <c r="M373" s="95"/>
      <c r="N373" s="96"/>
      <c r="O373" s="95"/>
      <c r="P373" s="96"/>
      <c r="Q373" s="95"/>
      <c r="R373" s="96"/>
    </row>
    <row r="374" spans="1:18" s="93" customFormat="1" ht="15" customHeight="1" x14ac:dyDescent="0.25">
      <c r="A374" s="94">
        <v>51</v>
      </c>
      <c r="B374" s="94" t="s">
        <v>176</v>
      </c>
      <c r="C374" s="94" t="s">
        <v>637</v>
      </c>
      <c r="D374" s="92"/>
      <c r="E374" s="92"/>
      <c r="F374" s="92" t="s">
        <v>200</v>
      </c>
      <c r="G374" s="94" t="s">
        <v>830</v>
      </c>
      <c r="H374" s="94">
        <v>1</v>
      </c>
      <c r="J374" s="96"/>
      <c r="K374" s="95"/>
      <c r="L374" s="96"/>
      <c r="M374" s="95"/>
      <c r="N374" s="96"/>
      <c r="O374" s="95"/>
      <c r="P374" s="96"/>
      <c r="Q374" s="95"/>
      <c r="R374" s="96"/>
    </row>
    <row r="375" spans="1:18" s="93" customFormat="1" ht="15" customHeight="1" x14ac:dyDescent="0.25">
      <c r="A375" s="94">
        <v>51</v>
      </c>
      <c r="B375" s="94" t="s">
        <v>176</v>
      </c>
      <c r="C375" s="94" t="s">
        <v>638</v>
      </c>
      <c r="D375" s="92"/>
      <c r="E375" s="92"/>
      <c r="F375" s="92" t="s">
        <v>200</v>
      </c>
      <c r="G375" s="94" t="s">
        <v>202</v>
      </c>
      <c r="H375" s="94">
        <v>1</v>
      </c>
      <c r="J375" s="96"/>
      <c r="K375" s="95"/>
      <c r="L375" s="96"/>
      <c r="M375" s="95"/>
      <c r="N375" s="96"/>
      <c r="O375" s="95"/>
      <c r="P375" s="96"/>
      <c r="Q375" s="95"/>
      <c r="R375" s="96"/>
    </row>
    <row r="376" spans="1:18" s="93" customFormat="1" ht="15" customHeight="1" x14ac:dyDescent="0.25">
      <c r="A376" s="94">
        <v>24</v>
      </c>
      <c r="B376" s="94" t="s">
        <v>177</v>
      </c>
      <c r="C376" s="94" t="s">
        <v>639</v>
      </c>
      <c r="D376" s="92"/>
      <c r="E376" s="92" t="s">
        <v>200</v>
      </c>
      <c r="F376" s="92"/>
      <c r="G376" s="93" t="s">
        <v>7</v>
      </c>
      <c r="H376" s="94">
        <v>6</v>
      </c>
      <c r="J376" s="96"/>
      <c r="K376" s="95"/>
      <c r="L376" s="96"/>
      <c r="M376" s="95"/>
      <c r="N376" s="96"/>
      <c r="O376" s="95"/>
      <c r="P376" s="96"/>
      <c r="Q376" s="95"/>
      <c r="R376" s="96"/>
    </row>
    <row r="377" spans="1:18" s="93" customFormat="1" ht="15" customHeight="1" x14ac:dyDescent="0.25">
      <c r="A377" s="94">
        <v>24</v>
      </c>
      <c r="B377" s="94" t="s">
        <v>177</v>
      </c>
      <c r="C377" s="94" t="s">
        <v>640</v>
      </c>
      <c r="D377" s="92"/>
      <c r="E377" s="92" t="s">
        <v>200</v>
      </c>
      <c r="F377" s="92"/>
      <c r="G377" s="93" t="s">
        <v>7</v>
      </c>
      <c r="H377" s="94">
        <v>1</v>
      </c>
      <c r="J377" s="96"/>
      <c r="K377" s="95"/>
      <c r="L377" s="96"/>
      <c r="M377" s="95"/>
      <c r="N377" s="96"/>
      <c r="O377" s="95"/>
      <c r="P377" s="96"/>
      <c r="Q377" s="95"/>
      <c r="R377" s="96"/>
    </row>
    <row r="378" spans="1:18" s="93" customFormat="1" ht="15" customHeight="1" x14ac:dyDescent="0.25">
      <c r="A378" s="94">
        <v>24</v>
      </c>
      <c r="B378" s="94" t="s">
        <v>177</v>
      </c>
      <c r="C378" s="94" t="s">
        <v>641</v>
      </c>
      <c r="D378" s="92"/>
      <c r="E378" s="92"/>
      <c r="F378" s="92" t="s">
        <v>200</v>
      </c>
      <c r="G378" s="94" t="s">
        <v>202</v>
      </c>
      <c r="H378" s="94">
        <v>4</v>
      </c>
      <c r="J378" s="96"/>
      <c r="K378" s="95"/>
      <c r="L378" s="96"/>
      <c r="M378" s="95"/>
      <c r="N378" s="96"/>
      <c r="O378" s="95"/>
      <c r="P378" s="96"/>
      <c r="Q378" s="95"/>
      <c r="R378" s="96"/>
    </row>
    <row r="379" spans="1:18" s="93" customFormat="1" ht="15" customHeight="1" x14ac:dyDescent="0.25">
      <c r="A379" s="94">
        <v>24</v>
      </c>
      <c r="B379" s="94" t="s">
        <v>177</v>
      </c>
      <c r="C379" s="94" t="s">
        <v>642</v>
      </c>
      <c r="D379" s="92"/>
      <c r="E379" s="92" t="s">
        <v>200</v>
      </c>
      <c r="F379" s="92"/>
      <c r="G379" s="93" t="s">
        <v>7</v>
      </c>
      <c r="H379" s="94">
        <v>6</v>
      </c>
      <c r="J379" s="96"/>
      <c r="K379" s="95"/>
      <c r="L379" s="96"/>
      <c r="M379" s="95"/>
      <c r="N379" s="96"/>
      <c r="O379" s="95"/>
      <c r="P379" s="96"/>
      <c r="Q379" s="95"/>
      <c r="R379" s="96"/>
    </row>
    <row r="380" spans="1:18" s="93" customFormat="1" ht="15" customHeight="1" x14ac:dyDescent="0.25">
      <c r="A380" s="94">
        <v>24</v>
      </c>
      <c r="B380" s="94" t="s">
        <v>231</v>
      </c>
      <c r="C380" s="94" t="s">
        <v>643</v>
      </c>
      <c r="D380" s="92"/>
      <c r="E380" s="92"/>
      <c r="F380" s="92" t="s">
        <v>200</v>
      </c>
      <c r="G380" s="94" t="s">
        <v>256</v>
      </c>
      <c r="H380" s="94">
        <v>2</v>
      </c>
      <c r="J380" s="96"/>
      <c r="K380" s="95"/>
      <c r="L380" s="96"/>
      <c r="M380" s="95"/>
      <c r="N380" s="96"/>
      <c r="O380" s="95"/>
      <c r="P380" s="96"/>
      <c r="Q380" s="95"/>
      <c r="R380" s="96"/>
    </row>
    <row r="381" spans="1:18" s="93" customFormat="1" ht="15" customHeight="1" x14ac:dyDescent="0.25">
      <c r="A381" s="94">
        <v>24</v>
      </c>
      <c r="B381" s="94" t="s">
        <v>178</v>
      </c>
      <c r="C381" s="94" t="s">
        <v>644</v>
      </c>
      <c r="D381" s="92"/>
      <c r="E381" s="92"/>
      <c r="F381" s="92" t="s">
        <v>200</v>
      </c>
      <c r="G381" s="94" t="s">
        <v>827</v>
      </c>
      <c r="H381" s="94">
        <v>2</v>
      </c>
      <c r="J381" s="96"/>
      <c r="K381" s="95"/>
      <c r="L381" s="96"/>
      <c r="M381" s="95"/>
      <c r="N381" s="96"/>
      <c r="O381" s="95"/>
      <c r="P381" s="96"/>
      <c r="Q381" s="95"/>
      <c r="R381" s="96"/>
    </row>
    <row r="382" spans="1:18" s="93" customFormat="1" ht="15" customHeight="1" x14ac:dyDescent="0.25">
      <c r="A382" s="94">
        <v>24</v>
      </c>
      <c r="B382" s="94" t="s">
        <v>232</v>
      </c>
      <c r="C382" s="94" t="s">
        <v>645</v>
      </c>
      <c r="D382" s="92"/>
      <c r="E382" s="92"/>
      <c r="F382" s="92" t="s">
        <v>200</v>
      </c>
      <c r="G382" s="94" t="s">
        <v>251</v>
      </c>
      <c r="H382" s="94">
        <v>1</v>
      </c>
      <c r="J382" s="96"/>
      <c r="K382" s="95"/>
      <c r="L382" s="96"/>
      <c r="M382" s="95"/>
      <c r="N382" s="96"/>
      <c r="O382" s="95"/>
      <c r="P382" s="96"/>
      <c r="Q382" s="95"/>
      <c r="R382" s="96"/>
    </row>
    <row r="383" spans="1:18" s="93" customFormat="1" ht="15" customHeight="1" x14ac:dyDescent="0.25">
      <c r="A383" s="94">
        <v>24</v>
      </c>
      <c r="B383" s="94" t="s">
        <v>179</v>
      </c>
      <c r="C383" s="94" t="s">
        <v>646</v>
      </c>
      <c r="D383" s="92"/>
      <c r="E383" s="92"/>
      <c r="F383" s="92" t="s">
        <v>200</v>
      </c>
      <c r="G383" s="94" t="s">
        <v>202</v>
      </c>
      <c r="H383" s="94">
        <v>1</v>
      </c>
      <c r="J383" s="96"/>
      <c r="K383" s="95"/>
      <c r="L383" s="96"/>
      <c r="M383" s="95"/>
      <c r="N383" s="96"/>
      <c r="O383" s="95"/>
      <c r="P383" s="96"/>
      <c r="Q383" s="95"/>
      <c r="R383" s="96"/>
    </row>
    <row r="384" spans="1:18" s="93" customFormat="1" ht="15" customHeight="1" x14ac:dyDescent="0.25">
      <c r="A384" s="94">
        <v>24</v>
      </c>
      <c r="B384" s="94" t="s">
        <v>179</v>
      </c>
      <c r="C384" s="94" t="s">
        <v>647</v>
      </c>
      <c r="D384" s="92"/>
      <c r="E384" s="92" t="s">
        <v>200</v>
      </c>
      <c r="F384" s="92"/>
      <c r="G384" s="93" t="s">
        <v>7</v>
      </c>
      <c r="H384" s="94">
        <v>4</v>
      </c>
      <c r="J384" s="96"/>
      <c r="K384" s="95"/>
      <c r="L384" s="96"/>
      <c r="M384" s="95"/>
      <c r="N384" s="96"/>
      <c r="O384" s="95"/>
      <c r="P384" s="96"/>
      <c r="Q384" s="95"/>
      <c r="R384" s="96"/>
    </row>
    <row r="385" spans="1:24" s="93" customFormat="1" ht="15" customHeight="1" x14ac:dyDescent="0.25">
      <c r="A385" s="94">
        <v>24</v>
      </c>
      <c r="B385" s="94" t="s">
        <v>179</v>
      </c>
      <c r="C385" s="94" t="s">
        <v>648</v>
      </c>
      <c r="D385" s="92"/>
      <c r="E385" s="92"/>
      <c r="F385" s="92" t="s">
        <v>200</v>
      </c>
      <c r="G385" s="94" t="s">
        <v>203</v>
      </c>
      <c r="H385" s="94">
        <v>1</v>
      </c>
      <c r="J385" s="96"/>
      <c r="K385" s="95"/>
      <c r="L385" s="96"/>
      <c r="M385" s="95"/>
      <c r="N385" s="96"/>
      <c r="O385" s="95"/>
      <c r="P385" s="96"/>
      <c r="Q385" s="95"/>
      <c r="R385" s="96"/>
    </row>
    <row r="386" spans="1:24" s="93" customFormat="1" ht="15" customHeight="1" x14ac:dyDescent="0.25">
      <c r="A386" s="94">
        <v>24</v>
      </c>
      <c r="B386" s="94" t="s">
        <v>233</v>
      </c>
      <c r="C386" s="94" t="s">
        <v>649</v>
      </c>
      <c r="D386" s="92"/>
      <c r="E386" s="92"/>
      <c r="F386" s="92" t="s">
        <v>200</v>
      </c>
      <c r="G386" s="94" t="s">
        <v>203</v>
      </c>
      <c r="H386" s="94">
        <v>1</v>
      </c>
      <c r="J386" s="96"/>
      <c r="K386" s="95"/>
      <c r="L386" s="96"/>
      <c r="M386" s="95"/>
      <c r="N386" s="96"/>
      <c r="O386" s="95"/>
      <c r="P386" s="96"/>
      <c r="Q386" s="95"/>
      <c r="R386" s="96"/>
    </row>
    <row r="387" spans="1:24" s="93" customFormat="1" ht="15" customHeight="1" x14ac:dyDescent="0.25">
      <c r="A387" s="94">
        <v>51</v>
      </c>
      <c r="B387" s="94" t="s">
        <v>180</v>
      </c>
      <c r="C387" s="94" t="s">
        <v>650</v>
      </c>
      <c r="D387" s="92" t="s">
        <v>200</v>
      </c>
      <c r="E387" s="92"/>
      <c r="F387" s="92"/>
      <c r="G387" s="94" t="s">
        <v>838</v>
      </c>
      <c r="H387" s="94">
        <v>1</v>
      </c>
      <c r="I387" s="93" t="s">
        <v>832</v>
      </c>
      <c r="J387" s="96">
        <v>2</v>
      </c>
      <c r="K387" s="95" t="s">
        <v>256</v>
      </c>
      <c r="L387" s="96">
        <v>1</v>
      </c>
      <c r="M387" s="95" t="s">
        <v>839</v>
      </c>
      <c r="N387" s="96">
        <v>1</v>
      </c>
      <c r="O387" s="95"/>
      <c r="P387" s="96"/>
      <c r="Q387" s="95"/>
      <c r="R387" s="96"/>
    </row>
    <row r="388" spans="1:24" s="93" customFormat="1" ht="15" customHeight="1" x14ac:dyDescent="0.25">
      <c r="A388" s="94">
        <v>51</v>
      </c>
      <c r="B388" s="94" t="s">
        <v>180</v>
      </c>
      <c r="C388" s="94" t="s">
        <v>651</v>
      </c>
      <c r="D388" s="92" t="s">
        <v>200</v>
      </c>
      <c r="E388" s="92"/>
      <c r="F388" s="92"/>
      <c r="G388" s="94" t="s">
        <v>202</v>
      </c>
      <c r="H388" s="94">
        <v>7</v>
      </c>
      <c r="I388" s="93" t="s">
        <v>840</v>
      </c>
      <c r="J388" s="96">
        <v>1</v>
      </c>
      <c r="K388" s="95" t="s">
        <v>250</v>
      </c>
      <c r="L388" s="96">
        <v>2</v>
      </c>
      <c r="M388" s="95" t="s">
        <v>249</v>
      </c>
      <c r="N388" s="96">
        <v>1</v>
      </c>
      <c r="O388" s="95"/>
      <c r="P388" s="96"/>
      <c r="Q388" s="95"/>
      <c r="R388" s="96"/>
    </row>
    <row r="389" spans="1:24" s="93" customFormat="1" ht="15" customHeight="1" x14ac:dyDescent="0.25">
      <c r="A389" s="94">
        <v>51</v>
      </c>
      <c r="B389" s="94" t="s">
        <v>180</v>
      </c>
      <c r="C389" s="94" t="s">
        <v>652</v>
      </c>
      <c r="D389" s="92" t="s">
        <v>200</v>
      </c>
      <c r="E389" s="92"/>
      <c r="F389" s="92"/>
      <c r="G389" s="94" t="s">
        <v>832</v>
      </c>
      <c r="H389" s="94">
        <v>3</v>
      </c>
      <c r="I389" s="93" t="s">
        <v>837</v>
      </c>
      <c r="J389" s="96">
        <v>3</v>
      </c>
      <c r="K389" s="95"/>
      <c r="L389" s="96"/>
      <c r="M389" s="95"/>
      <c r="N389" s="96"/>
      <c r="O389" s="95"/>
      <c r="P389" s="96"/>
      <c r="Q389" s="95"/>
      <c r="R389" s="96"/>
    </row>
    <row r="390" spans="1:24" s="93" customFormat="1" ht="15" customHeight="1" x14ac:dyDescent="0.25">
      <c r="A390" s="94">
        <v>51</v>
      </c>
      <c r="B390" s="94" t="s">
        <v>180</v>
      </c>
      <c r="C390" s="94" t="s">
        <v>653</v>
      </c>
      <c r="D390" s="92" t="s">
        <v>200</v>
      </c>
      <c r="E390" s="92"/>
      <c r="F390" s="92"/>
      <c r="G390" s="94" t="s">
        <v>824</v>
      </c>
      <c r="H390" s="94">
        <v>2</v>
      </c>
      <c r="I390" s="93" t="s">
        <v>821</v>
      </c>
      <c r="J390" s="96">
        <v>1</v>
      </c>
      <c r="K390" s="95"/>
      <c r="L390" s="96"/>
      <c r="M390" s="95"/>
      <c r="N390" s="96"/>
      <c r="O390" s="95"/>
      <c r="P390" s="96"/>
      <c r="Q390" s="95"/>
      <c r="R390" s="96"/>
    </row>
    <row r="391" spans="1:24" s="93" customFormat="1" ht="15" customHeight="1" x14ac:dyDescent="0.25">
      <c r="A391" s="94">
        <v>51</v>
      </c>
      <c r="B391" s="94" t="s">
        <v>180</v>
      </c>
      <c r="C391" s="94" t="s">
        <v>654</v>
      </c>
      <c r="D391" s="92"/>
      <c r="E391" s="92" t="s">
        <v>200</v>
      </c>
      <c r="F391" s="92"/>
      <c r="G391" s="93" t="s">
        <v>7</v>
      </c>
      <c r="H391" s="94">
        <v>7</v>
      </c>
      <c r="J391" s="96"/>
      <c r="K391" s="95"/>
      <c r="L391" s="96"/>
      <c r="M391" s="95"/>
      <c r="N391" s="96"/>
      <c r="O391" s="95"/>
      <c r="P391" s="96"/>
      <c r="Q391" s="95"/>
      <c r="R391" s="96"/>
    </row>
    <row r="392" spans="1:24" s="93" customFormat="1" ht="15" customHeight="1" x14ac:dyDescent="0.25">
      <c r="A392" s="94">
        <v>51</v>
      </c>
      <c r="B392" s="94" t="s">
        <v>180</v>
      </c>
      <c r="C392" s="94" t="s">
        <v>655</v>
      </c>
      <c r="D392" s="92" t="s">
        <v>200</v>
      </c>
      <c r="E392" s="92"/>
      <c r="F392" s="92"/>
      <c r="G392" s="94" t="s">
        <v>202</v>
      </c>
      <c r="H392" s="94">
        <v>7</v>
      </c>
      <c r="I392" s="93" t="s">
        <v>821</v>
      </c>
      <c r="J392" s="96">
        <v>1</v>
      </c>
      <c r="K392" s="95" t="s">
        <v>250</v>
      </c>
      <c r="L392" s="96">
        <v>1</v>
      </c>
      <c r="M392" s="95" t="s">
        <v>834</v>
      </c>
      <c r="N392" s="96">
        <v>1</v>
      </c>
      <c r="O392" s="95" t="s">
        <v>252</v>
      </c>
      <c r="P392" s="96">
        <v>1</v>
      </c>
      <c r="Q392" s="95" t="s">
        <v>251</v>
      </c>
      <c r="R392" s="96">
        <v>1</v>
      </c>
      <c r="S392" s="93" t="s">
        <v>841</v>
      </c>
      <c r="T392" s="93">
        <v>1</v>
      </c>
      <c r="U392" s="93" t="s">
        <v>254</v>
      </c>
      <c r="V392" s="93">
        <v>1</v>
      </c>
      <c r="W392" s="93" t="s">
        <v>842</v>
      </c>
      <c r="X392" s="93">
        <v>1</v>
      </c>
    </row>
    <row r="393" spans="1:24" s="93" customFormat="1" ht="15" customHeight="1" x14ac:dyDescent="0.25">
      <c r="A393" s="94">
        <v>51</v>
      </c>
      <c r="B393" s="94" t="s">
        <v>180</v>
      </c>
      <c r="C393" s="94" t="s">
        <v>656</v>
      </c>
      <c r="D393" s="92"/>
      <c r="E393" s="92" t="s">
        <v>200</v>
      </c>
      <c r="F393" s="92"/>
      <c r="G393" s="93" t="s">
        <v>7</v>
      </c>
      <c r="H393" s="94">
        <v>5</v>
      </c>
      <c r="J393" s="96"/>
      <c r="K393" s="95"/>
      <c r="L393" s="96"/>
      <c r="M393" s="95"/>
      <c r="N393" s="96"/>
      <c r="O393" s="95"/>
      <c r="P393" s="96"/>
      <c r="Q393" s="95"/>
      <c r="R393" s="96"/>
    </row>
    <row r="394" spans="1:24" s="93" customFormat="1" ht="15" customHeight="1" x14ac:dyDescent="0.25">
      <c r="A394" s="94">
        <v>51</v>
      </c>
      <c r="B394" s="94" t="s">
        <v>180</v>
      </c>
      <c r="C394" s="94" t="s">
        <v>657</v>
      </c>
      <c r="D394" s="92" t="s">
        <v>200</v>
      </c>
      <c r="E394" s="92"/>
      <c r="F394" s="92"/>
      <c r="G394" s="94" t="s">
        <v>827</v>
      </c>
      <c r="H394" s="94">
        <v>4</v>
      </c>
      <c r="I394" s="93" t="s">
        <v>830</v>
      </c>
      <c r="J394" s="96">
        <v>2</v>
      </c>
      <c r="K394" s="95"/>
      <c r="L394" s="96"/>
      <c r="M394" s="95"/>
      <c r="N394" s="96"/>
      <c r="O394" s="95"/>
      <c r="P394" s="96"/>
      <c r="Q394" s="95"/>
      <c r="R394" s="96"/>
    </row>
    <row r="395" spans="1:24" s="93" customFormat="1" ht="15" customHeight="1" x14ac:dyDescent="0.25">
      <c r="A395" s="94">
        <v>51</v>
      </c>
      <c r="B395" s="94" t="s">
        <v>180</v>
      </c>
      <c r="C395" s="94" t="s">
        <v>658</v>
      </c>
      <c r="D395" s="92"/>
      <c r="E395" s="92" t="s">
        <v>200</v>
      </c>
      <c r="F395" s="92"/>
      <c r="G395" s="93" t="s">
        <v>7</v>
      </c>
      <c r="H395" s="94">
        <v>17</v>
      </c>
      <c r="J395" s="96"/>
      <c r="K395" s="95"/>
      <c r="L395" s="96"/>
      <c r="M395" s="95"/>
      <c r="N395" s="96"/>
      <c r="O395" s="95"/>
      <c r="P395" s="96"/>
      <c r="Q395" s="95"/>
      <c r="R395" s="96"/>
    </row>
    <row r="396" spans="1:24" s="93" customFormat="1" ht="15" customHeight="1" x14ac:dyDescent="0.25">
      <c r="A396" s="94">
        <v>51</v>
      </c>
      <c r="B396" s="94" t="s">
        <v>180</v>
      </c>
      <c r="C396" s="94" t="s">
        <v>659</v>
      </c>
      <c r="D396" s="92"/>
      <c r="E396" s="92" t="s">
        <v>200</v>
      </c>
      <c r="F396" s="92"/>
      <c r="G396" s="93" t="s">
        <v>7</v>
      </c>
      <c r="H396" s="94">
        <v>2</v>
      </c>
      <c r="J396" s="96"/>
      <c r="K396" s="95"/>
      <c r="L396" s="96"/>
      <c r="M396" s="95"/>
      <c r="N396" s="96"/>
      <c r="O396" s="95"/>
      <c r="P396" s="96"/>
      <c r="Q396" s="95"/>
      <c r="R396" s="96"/>
    </row>
    <row r="397" spans="1:24" s="93" customFormat="1" ht="15" customHeight="1" x14ac:dyDescent="0.25">
      <c r="A397" s="94">
        <v>51</v>
      </c>
      <c r="B397" s="94" t="s">
        <v>180</v>
      </c>
      <c r="C397" s="94" t="s">
        <v>660</v>
      </c>
      <c r="D397" s="92"/>
      <c r="E397" s="92"/>
      <c r="F397" s="92" t="s">
        <v>200</v>
      </c>
      <c r="G397" s="94" t="s">
        <v>202</v>
      </c>
      <c r="H397" s="94">
        <v>6</v>
      </c>
      <c r="J397" s="96"/>
      <c r="K397" s="95"/>
      <c r="L397" s="96"/>
      <c r="M397" s="95"/>
      <c r="N397" s="96"/>
      <c r="O397" s="95"/>
      <c r="P397" s="96"/>
      <c r="Q397" s="95"/>
      <c r="R397" s="96"/>
    </row>
    <row r="398" spans="1:24" s="93" customFormat="1" ht="15" customHeight="1" x14ac:dyDescent="0.25">
      <c r="A398" s="94">
        <v>51</v>
      </c>
      <c r="B398" s="94" t="s">
        <v>180</v>
      </c>
      <c r="C398" s="94" t="s">
        <v>661</v>
      </c>
      <c r="D398" s="92"/>
      <c r="E398" s="92"/>
      <c r="F398" s="92" t="s">
        <v>200</v>
      </c>
      <c r="G398" s="94" t="s">
        <v>203</v>
      </c>
      <c r="H398" s="94">
        <v>4</v>
      </c>
      <c r="J398" s="96"/>
      <c r="K398" s="95"/>
      <c r="L398" s="96"/>
      <c r="M398" s="95"/>
      <c r="N398" s="96"/>
      <c r="O398" s="95"/>
      <c r="P398" s="96"/>
      <c r="Q398" s="95"/>
      <c r="R398" s="96"/>
    </row>
    <row r="399" spans="1:24" s="93" customFormat="1" ht="15" customHeight="1" x14ac:dyDescent="0.25">
      <c r="A399" s="94">
        <v>51</v>
      </c>
      <c r="B399" s="94" t="s">
        <v>180</v>
      </c>
      <c r="C399" s="94" t="s">
        <v>662</v>
      </c>
      <c r="D399" s="92"/>
      <c r="E399" s="92" t="s">
        <v>200</v>
      </c>
      <c r="F399" s="92"/>
      <c r="G399" s="93" t="s">
        <v>7</v>
      </c>
      <c r="H399" s="94">
        <v>10</v>
      </c>
      <c r="J399" s="96"/>
      <c r="K399" s="95"/>
      <c r="L399" s="96"/>
      <c r="M399" s="95"/>
      <c r="N399" s="96"/>
      <c r="O399" s="95"/>
      <c r="P399" s="96"/>
      <c r="Q399" s="95"/>
      <c r="R399" s="96"/>
    </row>
    <row r="400" spans="1:24" s="93" customFormat="1" ht="15" customHeight="1" x14ac:dyDescent="0.25">
      <c r="A400" s="94">
        <v>51</v>
      </c>
      <c r="B400" s="94" t="s">
        <v>180</v>
      </c>
      <c r="C400" s="94" t="s">
        <v>663</v>
      </c>
      <c r="D400" s="92"/>
      <c r="E400" s="92" t="s">
        <v>200</v>
      </c>
      <c r="F400" s="92"/>
      <c r="G400" s="93" t="s">
        <v>7</v>
      </c>
      <c r="H400" s="94">
        <v>2</v>
      </c>
      <c r="J400" s="96"/>
      <c r="K400" s="95"/>
      <c r="L400" s="96"/>
      <c r="M400" s="95"/>
      <c r="N400" s="96"/>
      <c r="O400" s="95"/>
      <c r="P400" s="96"/>
      <c r="Q400" s="95"/>
      <c r="R400" s="96"/>
    </row>
    <row r="401" spans="1:18" s="93" customFormat="1" ht="15" customHeight="1" x14ac:dyDescent="0.25">
      <c r="A401" s="94">
        <v>51</v>
      </c>
      <c r="B401" s="94" t="s">
        <v>180</v>
      </c>
      <c r="C401" s="94" t="s">
        <v>664</v>
      </c>
      <c r="D401" s="92"/>
      <c r="E401" s="92" t="s">
        <v>200</v>
      </c>
      <c r="F401" s="92"/>
      <c r="G401" s="93" t="s">
        <v>7</v>
      </c>
      <c r="H401" s="94">
        <v>7</v>
      </c>
      <c r="J401" s="96"/>
      <c r="K401" s="95"/>
      <c r="L401" s="96"/>
      <c r="M401" s="95"/>
      <c r="N401" s="96"/>
      <c r="O401" s="95"/>
      <c r="P401" s="96"/>
      <c r="Q401" s="95"/>
      <c r="R401" s="96"/>
    </row>
    <row r="402" spans="1:18" s="93" customFormat="1" ht="15" customHeight="1" x14ac:dyDescent="0.25">
      <c r="A402" s="94">
        <v>51</v>
      </c>
      <c r="B402" s="94" t="s">
        <v>234</v>
      </c>
      <c r="C402" s="94" t="s">
        <v>665</v>
      </c>
      <c r="D402" s="92" t="s">
        <v>200</v>
      </c>
      <c r="E402" s="92"/>
      <c r="F402" s="92"/>
      <c r="G402" s="94" t="s">
        <v>837</v>
      </c>
      <c r="H402" s="94">
        <v>1</v>
      </c>
      <c r="I402" s="93" t="s">
        <v>258</v>
      </c>
      <c r="J402" s="96">
        <v>1</v>
      </c>
      <c r="K402" s="95"/>
      <c r="L402" s="96"/>
      <c r="M402" s="95"/>
      <c r="N402" s="96"/>
      <c r="O402" s="95"/>
      <c r="P402" s="96"/>
      <c r="Q402" s="95"/>
      <c r="R402" s="96"/>
    </row>
    <row r="403" spans="1:18" s="93" customFormat="1" ht="15" customHeight="1" x14ac:dyDescent="0.25">
      <c r="A403" s="94">
        <v>51</v>
      </c>
      <c r="B403" s="94" t="s">
        <v>234</v>
      </c>
      <c r="C403" s="94" t="s">
        <v>666</v>
      </c>
      <c r="D403" s="92"/>
      <c r="E403" s="92" t="s">
        <v>200</v>
      </c>
      <c r="F403" s="92"/>
      <c r="G403" s="93" t="s">
        <v>7</v>
      </c>
      <c r="H403" s="94">
        <v>1</v>
      </c>
      <c r="J403" s="96"/>
      <c r="K403" s="95"/>
      <c r="L403" s="96"/>
      <c r="M403" s="95"/>
      <c r="N403" s="96"/>
      <c r="O403" s="95"/>
      <c r="P403" s="96"/>
      <c r="Q403" s="95"/>
      <c r="R403" s="96"/>
    </row>
    <row r="404" spans="1:18" s="93" customFormat="1" ht="15" customHeight="1" x14ac:dyDescent="0.25">
      <c r="A404" s="94">
        <v>51</v>
      </c>
      <c r="B404" s="94" t="s">
        <v>234</v>
      </c>
      <c r="C404" s="94" t="s">
        <v>667</v>
      </c>
      <c r="D404" s="92"/>
      <c r="E404" s="92" t="s">
        <v>200</v>
      </c>
      <c r="F404" s="92"/>
      <c r="G404" s="93" t="s">
        <v>7</v>
      </c>
      <c r="H404" s="94">
        <v>2</v>
      </c>
      <c r="J404" s="96"/>
      <c r="K404" s="95"/>
      <c r="L404" s="96"/>
      <c r="M404" s="95"/>
      <c r="N404" s="96"/>
      <c r="O404" s="95"/>
      <c r="P404" s="96"/>
      <c r="Q404" s="95"/>
      <c r="R404" s="96"/>
    </row>
    <row r="405" spans="1:18" s="93" customFormat="1" ht="15" customHeight="1" x14ac:dyDescent="0.25">
      <c r="A405" s="94">
        <v>51</v>
      </c>
      <c r="B405" s="94" t="s">
        <v>234</v>
      </c>
      <c r="C405" s="94" t="s">
        <v>668</v>
      </c>
      <c r="D405" s="92" t="s">
        <v>200</v>
      </c>
      <c r="E405" s="92"/>
      <c r="F405" s="92"/>
      <c r="G405" s="94" t="s">
        <v>202</v>
      </c>
      <c r="H405" s="94">
        <v>1</v>
      </c>
      <c r="I405" s="93" t="s">
        <v>254</v>
      </c>
      <c r="J405" s="96">
        <v>1</v>
      </c>
      <c r="K405" s="95"/>
      <c r="L405" s="96"/>
      <c r="M405" s="95"/>
      <c r="N405" s="96"/>
      <c r="O405" s="95"/>
      <c r="P405" s="96"/>
      <c r="Q405" s="95"/>
      <c r="R405" s="96"/>
    </row>
    <row r="406" spans="1:18" s="93" customFormat="1" ht="15" customHeight="1" x14ac:dyDescent="0.25">
      <c r="A406" s="94">
        <v>52</v>
      </c>
      <c r="B406" s="94" t="s">
        <v>264</v>
      </c>
      <c r="C406" s="94" t="s">
        <v>669</v>
      </c>
      <c r="D406" s="92"/>
      <c r="E406" s="92" t="s">
        <v>200</v>
      </c>
      <c r="F406" s="92"/>
      <c r="G406" s="93" t="s">
        <v>7</v>
      </c>
      <c r="H406" s="94">
        <v>1</v>
      </c>
      <c r="J406" s="96"/>
      <c r="K406" s="95"/>
      <c r="L406" s="96"/>
      <c r="M406" s="95"/>
      <c r="N406" s="96"/>
      <c r="O406" s="95"/>
      <c r="P406" s="96"/>
      <c r="Q406" s="95"/>
      <c r="R406" s="96"/>
    </row>
    <row r="407" spans="1:18" s="93" customFormat="1" ht="15" customHeight="1" x14ac:dyDescent="0.25">
      <c r="A407" s="94">
        <v>52</v>
      </c>
      <c r="B407" s="94" t="s">
        <v>181</v>
      </c>
      <c r="C407" s="94" t="s">
        <v>670</v>
      </c>
      <c r="D407" s="92" t="s">
        <v>200</v>
      </c>
      <c r="E407" s="92"/>
      <c r="F407" s="92"/>
      <c r="G407" s="94" t="s">
        <v>827</v>
      </c>
      <c r="H407" s="94">
        <v>1</v>
      </c>
      <c r="J407" s="96"/>
      <c r="K407" s="95"/>
      <c r="L407" s="96"/>
      <c r="M407" s="95"/>
      <c r="N407" s="96"/>
      <c r="O407" s="95"/>
      <c r="P407" s="96"/>
      <c r="Q407" s="95"/>
      <c r="R407" s="96"/>
    </row>
    <row r="408" spans="1:18" s="93" customFormat="1" ht="15" customHeight="1" x14ac:dyDescent="0.25">
      <c r="A408" s="94">
        <v>52</v>
      </c>
      <c r="B408" s="94" t="s">
        <v>181</v>
      </c>
      <c r="C408" s="94" t="s">
        <v>671</v>
      </c>
      <c r="D408" s="92"/>
      <c r="E408" s="92"/>
      <c r="F408" s="92" t="s">
        <v>200</v>
      </c>
      <c r="G408" s="94" t="s">
        <v>831</v>
      </c>
      <c r="H408" s="94">
        <v>1</v>
      </c>
      <c r="J408" s="96"/>
      <c r="K408" s="95"/>
      <c r="L408" s="96"/>
      <c r="M408" s="95"/>
      <c r="N408" s="96"/>
      <c r="O408" s="95"/>
      <c r="P408" s="96"/>
      <c r="Q408" s="95"/>
      <c r="R408" s="96"/>
    </row>
    <row r="409" spans="1:18" s="93" customFormat="1" ht="15" customHeight="1" x14ac:dyDescent="0.25">
      <c r="A409" s="94">
        <v>52</v>
      </c>
      <c r="B409" s="94" t="s">
        <v>181</v>
      </c>
      <c r="C409" s="94" t="s">
        <v>672</v>
      </c>
      <c r="D409" s="92"/>
      <c r="E409" s="92" t="s">
        <v>200</v>
      </c>
      <c r="F409" s="92"/>
      <c r="G409" s="93" t="s">
        <v>7</v>
      </c>
      <c r="H409" s="94">
        <v>26</v>
      </c>
      <c r="J409" s="96"/>
      <c r="K409" s="95"/>
      <c r="L409" s="96"/>
      <c r="M409" s="95"/>
      <c r="N409" s="96"/>
      <c r="O409" s="95"/>
      <c r="P409" s="96"/>
      <c r="Q409" s="95"/>
      <c r="R409" s="96"/>
    </row>
    <row r="410" spans="1:18" s="93" customFormat="1" ht="15" customHeight="1" x14ac:dyDescent="0.25">
      <c r="A410" s="94">
        <v>52</v>
      </c>
      <c r="B410" s="94" t="s">
        <v>181</v>
      </c>
      <c r="C410" s="94" t="s">
        <v>673</v>
      </c>
      <c r="D410" s="92"/>
      <c r="E410" s="92" t="s">
        <v>200</v>
      </c>
      <c r="F410" s="92"/>
      <c r="G410" s="93" t="s">
        <v>7</v>
      </c>
      <c r="H410" s="94">
        <v>1</v>
      </c>
      <c r="I410" s="94"/>
      <c r="J410" s="94"/>
      <c r="K410" s="95"/>
      <c r="L410" s="96"/>
      <c r="M410" s="95"/>
      <c r="N410" s="96"/>
      <c r="O410" s="95"/>
      <c r="P410" s="96"/>
      <c r="Q410" s="95"/>
      <c r="R410" s="96"/>
    </row>
    <row r="411" spans="1:18" s="93" customFormat="1" ht="15" customHeight="1" x14ac:dyDescent="0.25">
      <c r="A411" s="94">
        <v>52</v>
      </c>
      <c r="B411" s="94" t="s">
        <v>181</v>
      </c>
      <c r="C411" s="94" t="s">
        <v>674</v>
      </c>
      <c r="D411" s="92"/>
      <c r="E411" s="92"/>
      <c r="F411" s="92" t="s">
        <v>200</v>
      </c>
      <c r="G411" s="94" t="s">
        <v>259</v>
      </c>
      <c r="H411" s="94">
        <v>3</v>
      </c>
      <c r="J411" s="96"/>
      <c r="K411" s="95"/>
      <c r="L411" s="96"/>
      <c r="M411" s="95"/>
      <c r="N411" s="96"/>
      <c r="O411" s="95"/>
      <c r="P411" s="96"/>
      <c r="Q411" s="95"/>
      <c r="R411" s="96"/>
    </row>
    <row r="412" spans="1:18" s="93" customFormat="1" ht="15" customHeight="1" x14ac:dyDescent="0.25">
      <c r="A412" s="94">
        <v>52</v>
      </c>
      <c r="B412" s="94" t="s">
        <v>181</v>
      </c>
      <c r="C412" s="94" t="s">
        <v>675</v>
      </c>
      <c r="D412" s="92"/>
      <c r="E412" s="92"/>
      <c r="F412" s="92" t="s">
        <v>200</v>
      </c>
      <c r="G412" s="94" t="s">
        <v>201</v>
      </c>
      <c r="H412" s="94">
        <v>8</v>
      </c>
      <c r="J412" s="96"/>
      <c r="K412" s="95"/>
      <c r="L412" s="96"/>
      <c r="M412" s="95"/>
      <c r="N412" s="96"/>
      <c r="O412" s="95"/>
      <c r="P412" s="96"/>
      <c r="Q412" s="95"/>
      <c r="R412" s="96"/>
    </row>
    <row r="413" spans="1:18" s="93" customFormat="1" ht="15" customHeight="1" x14ac:dyDescent="0.25">
      <c r="A413" s="94">
        <v>24</v>
      </c>
      <c r="B413" s="94" t="s">
        <v>235</v>
      </c>
      <c r="C413" s="94" t="s">
        <v>676</v>
      </c>
      <c r="D413" s="92"/>
      <c r="E413" s="92"/>
      <c r="F413" s="92" t="s">
        <v>200</v>
      </c>
      <c r="G413" s="94" t="s">
        <v>201</v>
      </c>
      <c r="H413" s="94">
        <v>2</v>
      </c>
      <c r="I413" s="94"/>
      <c r="J413" s="94"/>
      <c r="K413" s="95"/>
      <c r="L413" s="96"/>
      <c r="M413" s="95"/>
      <c r="N413" s="96"/>
      <c r="O413" s="95"/>
      <c r="P413" s="96"/>
      <c r="Q413" s="95"/>
      <c r="R413" s="96"/>
    </row>
    <row r="414" spans="1:18" s="93" customFormat="1" ht="15" customHeight="1" x14ac:dyDescent="0.25">
      <c r="A414" s="94">
        <v>24</v>
      </c>
      <c r="B414" s="94" t="s">
        <v>677</v>
      </c>
      <c r="C414" s="94" t="s">
        <v>678</v>
      </c>
      <c r="D414" s="92"/>
      <c r="E414" s="92" t="s">
        <v>200</v>
      </c>
      <c r="F414" s="92"/>
      <c r="G414" s="93" t="s">
        <v>7</v>
      </c>
      <c r="H414" s="94">
        <v>1</v>
      </c>
      <c r="J414" s="96"/>
      <c r="K414" s="95"/>
      <c r="L414" s="96"/>
      <c r="M414" s="95"/>
      <c r="N414" s="96"/>
      <c r="O414" s="95"/>
      <c r="P414" s="96"/>
      <c r="Q414" s="95"/>
      <c r="R414" s="96"/>
    </row>
    <row r="415" spans="1:18" s="93" customFormat="1" ht="15" customHeight="1" x14ac:dyDescent="0.25">
      <c r="A415" s="94">
        <v>24</v>
      </c>
      <c r="B415" s="94" t="s">
        <v>182</v>
      </c>
      <c r="C415" s="94" t="s">
        <v>679</v>
      </c>
      <c r="D415" s="92"/>
      <c r="E415" s="92" t="s">
        <v>200</v>
      </c>
      <c r="F415" s="92"/>
      <c r="G415" s="93" t="s">
        <v>7</v>
      </c>
      <c r="H415" s="94">
        <v>9</v>
      </c>
      <c r="J415" s="96"/>
      <c r="K415" s="95"/>
      <c r="L415" s="96"/>
      <c r="M415" s="95"/>
      <c r="N415" s="96"/>
      <c r="O415" s="95"/>
      <c r="P415" s="96"/>
      <c r="Q415" s="95"/>
      <c r="R415" s="96"/>
    </row>
    <row r="416" spans="1:18" s="93" customFormat="1" ht="15" customHeight="1" x14ac:dyDescent="0.25">
      <c r="A416" s="94">
        <v>24</v>
      </c>
      <c r="B416" s="94" t="s">
        <v>183</v>
      </c>
      <c r="C416" s="94" t="s">
        <v>680</v>
      </c>
      <c r="D416" s="92"/>
      <c r="E416" s="92"/>
      <c r="F416" s="92" t="s">
        <v>200</v>
      </c>
      <c r="G416" s="94" t="s">
        <v>829</v>
      </c>
      <c r="H416" s="94">
        <v>1</v>
      </c>
      <c r="J416" s="96"/>
      <c r="K416" s="95"/>
      <c r="L416" s="96"/>
      <c r="M416" s="95"/>
      <c r="N416" s="96"/>
      <c r="O416" s="95"/>
      <c r="P416" s="96"/>
      <c r="Q416" s="95"/>
      <c r="R416" s="96"/>
    </row>
    <row r="417" spans="1:18" s="93" customFormat="1" ht="15" customHeight="1" x14ac:dyDescent="0.25">
      <c r="A417" s="94">
        <v>24</v>
      </c>
      <c r="B417" s="94" t="s">
        <v>183</v>
      </c>
      <c r="C417" s="94" t="s">
        <v>681</v>
      </c>
      <c r="D417" s="92"/>
      <c r="E417" s="92" t="s">
        <v>200</v>
      </c>
      <c r="F417" s="92"/>
      <c r="G417" s="93" t="s">
        <v>7</v>
      </c>
      <c r="H417" s="94">
        <v>2</v>
      </c>
      <c r="J417" s="96"/>
      <c r="K417" s="95"/>
      <c r="L417" s="96"/>
      <c r="M417" s="95"/>
      <c r="N417" s="96"/>
      <c r="O417" s="95"/>
      <c r="P417" s="96"/>
      <c r="Q417" s="95"/>
      <c r="R417" s="96"/>
    </row>
    <row r="418" spans="1:18" s="93" customFormat="1" ht="15" customHeight="1" x14ac:dyDescent="0.25">
      <c r="A418" s="94">
        <v>24</v>
      </c>
      <c r="B418" s="94" t="s">
        <v>183</v>
      </c>
      <c r="C418" s="94" t="s">
        <v>682</v>
      </c>
      <c r="D418" s="92"/>
      <c r="E418" s="92" t="s">
        <v>200</v>
      </c>
      <c r="F418" s="92"/>
      <c r="G418" s="93" t="s">
        <v>7</v>
      </c>
      <c r="H418" s="94">
        <v>1</v>
      </c>
      <c r="J418" s="96"/>
      <c r="K418" s="95"/>
      <c r="L418" s="96"/>
      <c r="M418" s="95"/>
      <c r="N418" s="96"/>
      <c r="O418" s="95"/>
      <c r="P418" s="96"/>
      <c r="Q418" s="95"/>
      <c r="R418" s="96"/>
    </row>
    <row r="419" spans="1:18" s="93" customFormat="1" ht="15" customHeight="1" x14ac:dyDescent="0.25">
      <c r="A419" s="94">
        <v>24</v>
      </c>
      <c r="B419" s="94" t="s">
        <v>236</v>
      </c>
      <c r="C419" s="94" t="s">
        <v>683</v>
      </c>
      <c r="D419" s="92"/>
      <c r="E419" s="92" t="s">
        <v>200</v>
      </c>
      <c r="F419" s="92"/>
      <c r="G419" s="93" t="s">
        <v>7</v>
      </c>
      <c r="H419" s="94">
        <v>2</v>
      </c>
      <c r="J419" s="96"/>
      <c r="K419" s="95"/>
      <c r="L419" s="96"/>
      <c r="M419" s="95"/>
      <c r="N419" s="96"/>
      <c r="O419" s="95"/>
      <c r="P419" s="96"/>
      <c r="Q419" s="95"/>
      <c r="R419" s="96"/>
    </row>
    <row r="420" spans="1:18" s="93" customFormat="1" ht="15" customHeight="1" x14ac:dyDescent="0.25">
      <c r="A420" s="94">
        <v>24</v>
      </c>
      <c r="B420" s="94" t="s">
        <v>184</v>
      </c>
      <c r="C420" s="94" t="s">
        <v>684</v>
      </c>
      <c r="D420" s="92" t="s">
        <v>200</v>
      </c>
      <c r="E420" s="92"/>
      <c r="F420" s="92"/>
      <c r="G420" s="94" t="s">
        <v>203</v>
      </c>
      <c r="H420" s="94">
        <v>1</v>
      </c>
      <c r="J420" s="96"/>
      <c r="K420" s="95"/>
      <c r="L420" s="96"/>
      <c r="M420" s="95"/>
      <c r="N420" s="96"/>
      <c r="O420" s="95"/>
      <c r="P420" s="96"/>
      <c r="Q420" s="95"/>
      <c r="R420" s="96"/>
    </row>
    <row r="421" spans="1:18" s="93" customFormat="1" ht="15" customHeight="1" x14ac:dyDescent="0.25">
      <c r="A421" s="94">
        <v>24</v>
      </c>
      <c r="B421" s="94" t="s">
        <v>237</v>
      </c>
      <c r="C421" s="94" t="s">
        <v>685</v>
      </c>
      <c r="D421" s="92"/>
      <c r="E421" s="92" t="s">
        <v>200</v>
      </c>
      <c r="F421" s="92"/>
      <c r="G421" s="93" t="s">
        <v>7</v>
      </c>
      <c r="H421" s="94">
        <v>3</v>
      </c>
      <c r="J421" s="96"/>
      <c r="K421" s="95"/>
      <c r="L421" s="96"/>
      <c r="M421" s="95"/>
      <c r="N421" s="96"/>
      <c r="O421" s="95"/>
      <c r="P421" s="96"/>
      <c r="Q421" s="95"/>
      <c r="R421" s="96"/>
    </row>
    <row r="422" spans="1:18" s="93" customFormat="1" ht="15" customHeight="1" x14ac:dyDescent="0.25">
      <c r="A422" s="94">
        <v>24</v>
      </c>
      <c r="B422" s="94" t="s">
        <v>874</v>
      </c>
      <c r="C422" s="122" t="s">
        <v>871</v>
      </c>
      <c r="D422" s="92"/>
      <c r="E422" s="92" t="s">
        <v>200</v>
      </c>
      <c r="F422" s="92"/>
      <c r="G422" s="93" t="s">
        <v>7</v>
      </c>
      <c r="H422" s="94">
        <v>2</v>
      </c>
      <c r="J422" s="96"/>
      <c r="K422" s="95"/>
      <c r="L422" s="96"/>
      <c r="M422" s="95"/>
      <c r="N422" s="96"/>
      <c r="O422" s="95"/>
      <c r="P422" s="96"/>
      <c r="Q422" s="95"/>
      <c r="R422" s="96"/>
    </row>
    <row r="423" spans="1:18" s="93" customFormat="1" ht="15" customHeight="1" x14ac:dyDescent="0.25">
      <c r="A423" s="94">
        <v>24</v>
      </c>
      <c r="B423" s="94" t="s">
        <v>185</v>
      </c>
      <c r="C423" s="94" t="s">
        <v>686</v>
      </c>
      <c r="D423" s="92"/>
      <c r="E423" s="92" t="s">
        <v>200</v>
      </c>
      <c r="F423" s="92"/>
      <c r="G423" s="93" t="s">
        <v>7</v>
      </c>
      <c r="H423" s="94">
        <v>3</v>
      </c>
      <c r="J423" s="96"/>
      <c r="K423" s="95"/>
      <c r="L423" s="96"/>
      <c r="M423" s="95"/>
      <c r="N423" s="96"/>
      <c r="O423" s="95"/>
      <c r="P423" s="96"/>
      <c r="Q423" s="95"/>
      <c r="R423" s="96"/>
    </row>
    <row r="424" spans="1:18" s="93" customFormat="1" ht="15" customHeight="1" x14ac:dyDescent="0.25">
      <c r="A424" s="94">
        <v>24</v>
      </c>
      <c r="B424" s="94" t="s">
        <v>873</v>
      </c>
      <c r="C424" s="122" t="s">
        <v>870</v>
      </c>
      <c r="D424" s="92"/>
      <c r="E424" s="92" t="s">
        <v>200</v>
      </c>
      <c r="F424" s="92"/>
      <c r="G424" s="93" t="s">
        <v>7</v>
      </c>
      <c r="H424" s="94"/>
      <c r="J424" s="96"/>
      <c r="K424" s="95"/>
      <c r="L424" s="96"/>
      <c r="M424" s="95"/>
      <c r="N424" s="96"/>
      <c r="O424" s="95"/>
      <c r="P424" s="96"/>
      <c r="Q424" s="95"/>
      <c r="R424" s="96"/>
    </row>
    <row r="425" spans="1:18" s="93" customFormat="1" ht="15" customHeight="1" x14ac:dyDescent="0.25">
      <c r="A425" s="94">
        <v>24</v>
      </c>
      <c r="B425" s="94" t="s">
        <v>186</v>
      </c>
      <c r="C425" s="94" t="s">
        <v>687</v>
      </c>
      <c r="D425" s="92"/>
      <c r="E425" s="92"/>
      <c r="F425" s="92" t="s">
        <v>200</v>
      </c>
      <c r="G425" s="94" t="s">
        <v>202</v>
      </c>
      <c r="H425" s="94">
        <v>5</v>
      </c>
      <c r="J425" s="96"/>
      <c r="K425" s="95"/>
      <c r="L425" s="96"/>
      <c r="M425" s="95"/>
      <c r="N425" s="96"/>
      <c r="O425" s="95"/>
      <c r="P425" s="96"/>
      <c r="Q425" s="95"/>
      <c r="R425" s="96"/>
    </row>
    <row r="426" spans="1:18" s="93" customFormat="1" ht="15" customHeight="1" x14ac:dyDescent="0.25">
      <c r="A426" s="94">
        <v>24</v>
      </c>
      <c r="B426" s="94" t="s">
        <v>872</v>
      </c>
      <c r="C426" s="122" t="s">
        <v>869</v>
      </c>
      <c r="D426" s="92"/>
      <c r="E426" s="92"/>
      <c r="F426" s="92" t="s">
        <v>200</v>
      </c>
      <c r="G426" s="94" t="s">
        <v>202</v>
      </c>
      <c r="H426" s="94">
        <v>5</v>
      </c>
      <c r="J426" s="96"/>
      <c r="K426" s="95"/>
      <c r="L426" s="96"/>
      <c r="M426" s="95"/>
      <c r="N426" s="96"/>
      <c r="O426" s="95"/>
      <c r="P426" s="96"/>
      <c r="Q426" s="95"/>
      <c r="R426" s="96"/>
    </row>
    <row r="427" spans="1:18" s="93" customFormat="1" ht="15" customHeight="1" x14ac:dyDescent="0.25">
      <c r="A427" s="94">
        <v>24</v>
      </c>
      <c r="B427" s="94" t="s">
        <v>262</v>
      </c>
      <c r="C427" s="94" t="s">
        <v>688</v>
      </c>
      <c r="D427" s="92"/>
      <c r="E427" s="92"/>
      <c r="F427" s="92" t="s">
        <v>200</v>
      </c>
      <c r="G427" s="94" t="s">
        <v>257</v>
      </c>
      <c r="H427" s="94">
        <v>1</v>
      </c>
      <c r="J427" s="96"/>
      <c r="K427" s="95"/>
      <c r="L427" s="96"/>
      <c r="M427" s="95"/>
      <c r="N427" s="96"/>
      <c r="O427" s="95"/>
      <c r="P427" s="96"/>
      <c r="Q427" s="95"/>
      <c r="R427" s="96"/>
    </row>
    <row r="428" spans="1:18" s="93" customFormat="1" ht="15" customHeight="1" x14ac:dyDescent="0.25">
      <c r="A428" s="94">
        <v>24</v>
      </c>
      <c r="B428" s="94" t="s">
        <v>262</v>
      </c>
      <c r="C428" s="94" t="s">
        <v>689</v>
      </c>
      <c r="D428" s="92" t="s">
        <v>200</v>
      </c>
      <c r="E428" s="92"/>
      <c r="F428" s="92"/>
      <c r="G428" s="94" t="s">
        <v>201</v>
      </c>
      <c r="H428" s="94">
        <v>1</v>
      </c>
      <c r="J428" s="96"/>
      <c r="K428" s="95"/>
      <c r="L428" s="96"/>
      <c r="M428" s="95"/>
      <c r="N428" s="96"/>
      <c r="O428" s="95"/>
      <c r="P428" s="96"/>
      <c r="Q428" s="95"/>
      <c r="R428" s="96"/>
    </row>
    <row r="429" spans="1:18" s="93" customFormat="1" ht="15" customHeight="1" x14ac:dyDescent="0.25">
      <c r="A429" s="94">
        <v>24</v>
      </c>
      <c r="B429" s="94" t="s">
        <v>263</v>
      </c>
      <c r="C429" s="94" t="s">
        <v>690</v>
      </c>
      <c r="D429" s="92" t="s">
        <v>200</v>
      </c>
      <c r="E429" s="92"/>
      <c r="F429" s="92"/>
      <c r="G429" s="94" t="s">
        <v>201</v>
      </c>
      <c r="H429" s="94">
        <v>1</v>
      </c>
      <c r="J429" s="96"/>
      <c r="K429" s="95"/>
      <c r="L429" s="96"/>
      <c r="M429" s="95"/>
      <c r="N429" s="96"/>
      <c r="O429" s="95"/>
      <c r="P429" s="96"/>
      <c r="Q429" s="95"/>
      <c r="R429" s="96"/>
    </row>
    <row r="430" spans="1:18" s="93" customFormat="1" ht="15" customHeight="1" x14ac:dyDescent="0.25">
      <c r="A430" s="94">
        <v>24</v>
      </c>
      <c r="B430" s="94" t="s">
        <v>187</v>
      </c>
      <c r="C430" s="94" t="s">
        <v>691</v>
      </c>
      <c r="D430" s="92"/>
      <c r="E430" s="92" t="s">
        <v>200</v>
      </c>
      <c r="F430" s="92"/>
      <c r="G430" s="93" t="s">
        <v>7</v>
      </c>
      <c r="H430" s="94">
        <v>4</v>
      </c>
      <c r="J430" s="96"/>
      <c r="K430" s="95"/>
      <c r="L430" s="96"/>
      <c r="M430" s="95"/>
      <c r="N430" s="96"/>
      <c r="O430" s="95"/>
      <c r="P430" s="96"/>
      <c r="Q430" s="95"/>
      <c r="R430" s="96"/>
    </row>
    <row r="431" spans="1:18" s="93" customFormat="1" ht="15" customHeight="1" x14ac:dyDescent="0.25">
      <c r="A431" s="94">
        <v>24</v>
      </c>
      <c r="B431" s="94" t="s">
        <v>187</v>
      </c>
      <c r="C431" s="94" t="s">
        <v>692</v>
      </c>
      <c r="D431" s="92"/>
      <c r="E431" s="92" t="s">
        <v>200</v>
      </c>
      <c r="F431" s="92"/>
      <c r="G431" s="93" t="s">
        <v>7</v>
      </c>
      <c r="H431" s="94">
        <v>1</v>
      </c>
      <c r="J431" s="96"/>
      <c r="K431" s="95"/>
      <c r="L431" s="96"/>
      <c r="M431" s="95"/>
      <c r="N431" s="96"/>
      <c r="O431" s="95"/>
      <c r="P431" s="96"/>
      <c r="Q431" s="95"/>
      <c r="R431" s="96"/>
    </row>
    <row r="432" spans="1:18" s="93" customFormat="1" ht="15" customHeight="1" x14ac:dyDescent="0.25">
      <c r="A432" s="94">
        <v>24</v>
      </c>
      <c r="B432" s="94" t="s">
        <v>187</v>
      </c>
      <c r="C432" s="94" t="s">
        <v>693</v>
      </c>
      <c r="D432" s="92"/>
      <c r="E432" s="92"/>
      <c r="F432" s="92" t="s">
        <v>200</v>
      </c>
      <c r="G432" s="94" t="s">
        <v>202</v>
      </c>
      <c r="H432" s="94">
        <v>34</v>
      </c>
      <c r="J432" s="96"/>
      <c r="K432" s="95"/>
      <c r="L432" s="96"/>
      <c r="M432" s="95"/>
      <c r="N432" s="96"/>
      <c r="O432" s="95"/>
      <c r="P432" s="96"/>
      <c r="Q432" s="95"/>
      <c r="R432" s="96"/>
    </row>
    <row r="433" spans="1:18" s="93" customFormat="1" ht="15" customHeight="1" x14ac:dyDescent="0.25">
      <c r="A433" s="94">
        <v>24</v>
      </c>
      <c r="B433" s="94" t="s">
        <v>187</v>
      </c>
      <c r="C433" s="94" t="s">
        <v>694</v>
      </c>
      <c r="D433" s="92"/>
      <c r="E433" s="92"/>
      <c r="F433" s="92" t="s">
        <v>200</v>
      </c>
      <c r="G433" s="94" t="s">
        <v>202</v>
      </c>
      <c r="H433" s="94">
        <v>36</v>
      </c>
      <c r="J433" s="96"/>
      <c r="K433" s="95"/>
      <c r="L433" s="96"/>
      <c r="M433" s="95"/>
      <c r="N433" s="96"/>
      <c r="O433" s="95"/>
      <c r="P433" s="96"/>
      <c r="Q433" s="95"/>
      <c r="R433" s="96"/>
    </row>
    <row r="434" spans="1:18" s="93" customFormat="1" ht="15" customHeight="1" x14ac:dyDescent="0.25">
      <c r="A434" s="94">
        <v>24</v>
      </c>
      <c r="B434" s="94" t="s">
        <v>188</v>
      </c>
      <c r="C434" s="94" t="s">
        <v>695</v>
      </c>
      <c r="D434" s="92"/>
      <c r="E434" s="92"/>
      <c r="F434" s="92" t="s">
        <v>200</v>
      </c>
      <c r="G434" s="94" t="s">
        <v>817</v>
      </c>
      <c r="H434" s="94">
        <v>5</v>
      </c>
      <c r="J434" s="96"/>
      <c r="K434" s="95"/>
      <c r="L434" s="96"/>
      <c r="M434" s="95"/>
      <c r="N434" s="96"/>
      <c r="O434" s="95"/>
      <c r="P434" s="96"/>
      <c r="Q434" s="95"/>
      <c r="R434" s="96"/>
    </row>
    <row r="435" spans="1:18" s="93" customFormat="1" ht="15" customHeight="1" x14ac:dyDescent="0.25">
      <c r="A435" s="94">
        <v>24</v>
      </c>
      <c r="B435" s="94" t="s">
        <v>188</v>
      </c>
      <c r="C435" s="94" t="s">
        <v>696</v>
      </c>
      <c r="D435" s="92" t="s">
        <v>200</v>
      </c>
      <c r="E435" s="92"/>
      <c r="F435" s="92"/>
      <c r="G435" s="94" t="s">
        <v>821</v>
      </c>
      <c r="H435" s="94">
        <v>9</v>
      </c>
      <c r="J435" s="96"/>
      <c r="K435" s="95"/>
      <c r="L435" s="96"/>
      <c r="M435" s="95"/>
      <c r="N435" s="96"/>
      <c r="O435" s="95"/>
      <c r="P435" s="96"/>
      <c r="Q435" s="95"/>
      <c r="R435" s="96"/>
    </row>
    <row r="436" spans="1:18" s="93" customFormat="1" ht="15" customHeight="1" x14ac:dyDescent="0.25">
      <c r="A436" s="94">
        <v>24</v>
      </c>
      <c r="B436" s="94" t="s">
        <v>188</v>
      </c>
      <c r="C436" s="94" t="s">
        <v>697</v>
      </c>
      <c r="D436" s="92" t="s">
        <v>200</v>
      </c>
      <c r="E436" s="92"/>
      <c r="F436" s="92"/>
      <c r="G436" s="94" t="s">
        <v>830</v>
      </c>
      <c r="H436" s="94">
        <v>2</v>
      </c>
      <c r="I436" s="93" t="s">
        <v>836</v>
      </c>
      <c r="J436" s="96">
        <v>1</v>
      </c>
      <c r="K436" s="95"/>
      <c r="L436" s="96"/>
      <c r="M436" s="95"/>
      <c r="N436" s="96"/>
      <c r="O436" s="95"/>
      <c r="P436" s="96"/>
      <c r="Q436" s="95"/>
      <c r="R436" s="96"/>
    </row>
    <row r="437" spans="1:18" s="93" customFormat="1" ht="15" customHeight="1" x14ac:dyDescent="0.25">
      <c r="A437" s="94">
        <v>24</v>
      </c>
      <c r="B437" s="94" t="s">
        <v>188</v>
      </c>
      <c r="C437" s="94" t="s">
        <v>698</v>
      </c>
      <c r="D437" s="92"/>
      <c r="E437" s="92"/>
      <c r="F437" s="92" t="s">
        <v>200</v>
      </c>
      <c r="G437" s="94" t="s">
        <v>827</v>
      </c>
      <c r="H437" s="94">
        <v>7</v>
      </c>
      <c r="J437" s="96"/>
      <c r="K437" s="95"/>
      <c r="L437" s="96"/>
      <c r="M437" s="95"/>
      <c r="N437" s="96"/>
      <c r="O437" s="95"/>
      <c r="P437" s="96"/>
      <c r="Q437" s="95"/>
      <c r="R437" s="96"/>
    </row>
    <row r="438" spans="1:18" s="93" customFormat="1" ht="15" customHeight="1" x14ac:dyDescent="0.25">
      <c r="A438" s="94">
        <v>24</v>
      </c>
      <c r="B438" s="94" t="s">
        <v>188</v>
      </c>
      <c r="C438" s="94" t="s">
        <v>699</v>
      </c>
      <c r="D438" s="92" t="s">
        <v>200</v>
      </c>
      <c r="E438" s="92"/>
      <c r="F438" s="92"/>
      <c r="G438" s="94" t="s">
        <v>831</v>
      </c>
      <c r="H438" s="94">
        <v>3</v>
      </c>
      <c r="I438" s="93" t="s">
        <v>827</v>
      </c>
      <c r="J438" s="96">
        <v>1</v>
      </c>
      <c r="K438" s="95"/>
      <c r="L438" s="96"/>
      <c r="M438" s="95"/>
      <c r="N438" s="96"/>
      <c r="O438" s="95"/>
      <c r="P438" s="96"/>
      <c r="Q438" s="95"/>
      <c r="R438" s="96"/>
    </row>
    <row r="439" spans="1:18" s="93" customFormat="1" ht="15" customHeight="1" x14ac:dyDescent="0.25">
      <c r="A439" s="94">
        <v>24</v>
      </c>
      <c r="B439" s="94" t="s">
        <v>188</v>
      </c>
      <c r="C439" s="94" t="s">
        <v>700</v>
      </c>
      <c r="D439" s="92"/>
      <c r="E439" s="92"/>
      <c r="F439" s="92" t="s">
        <v>200</v>
      </c>
      <c r="G439" s="94" t="s">
        <v>827</v>
      </c>
      <c r="H439" s="94">
        <v>9</v>
      </c>
      <c r="J439" s="96"/>
      <c r="K439" s="95"/>
      <c r="L439" s="96"/>
      <c r="M439" s="95"/>
      <c r="N439" s="96"/>
      <c r="O439" s="95"/>
      <c r="P439" s="96"/>
      <c r="Q439" s="95"/>
      <c r="R439" s="96"/>
    </row>
    <row r="440" spans="1:18" s="93" customFormat="1" ht="15" customHeight="1" x14ac:dyDescent="0.25">
      <c r="A440" s="94">
        <v>24</v>
      </c>
      <c r="B440" s="94" t="s">
        <v>188</v>
      </c>
      <c r="C440" s="94" t="s">
        <v>701</v>
      </c>
      <c r="D440" s="92"/>
      <c r="E440" s="92"/>
      <c r="F440" s="92" t="s">
        <v>200</v>
      </c>
      <c r="G440" s="94" t="s">
        <v>827</v>
      </c>
      <c r="H440" s="94">
        <v>10</v>
      </c>
      <c r="J440" s="96"/>
      <c r="K440" s="95"/>
      <c r="L440" s="96"/>
      <c r="M440" s="95"/>
      <c r="N440" s="96"/>
      <c r="O440" s="95"/>
      <c r="P440" s="96"/>
      <c r="Q440" s="95"/>
      <c r="R440" s="96"/>
    </row>
    <row r="441" spans="1:18" s="93" customFormat="1" ht="15" customHeight="1" x14ac:dyDescent="0.25">
      <c r="A441" s="94">
        <v>24</v>
      </c>
      <c r="B441" s="94" t="s">
        <v>188</v>
      </c>
      <c r="C441" s="94" t="s">
        <v>702</v>
      </c>
      <c r="D441" s="92"/>
      <c r="E441" s="92"/>
      <c r="F441" s="92" t="s">
        <v>200</v>
      </c>
      <c r="G441" s="94" t="s">
        <v>202</v>
      </c>
      <c r="H441" s="94">
        <v>1</v>
      </c>
      <c r="J441" s="96"/>
      <c r="K441" s="95"/>
      <c r="L441" s="96"/>
      <c r="M441" s="95"/>
      <c r="N441" s="96"/>
      <c r="O441" s="95"/>
      <c r="P441" s="96"/>
      <c r="Q441" s="95"/>
      <c r="R441" s="96"/>
    </row>
    <row r="442" spans="1:18" s="93" customFormat="1" ht="15" customHeight="1" x14ac:dyDescent="0.25">
      <c r="A442" s="94">
        <v>24</v>
      </c>
      <c r="B442" s="94" t="s">
        <v>188</v>
      </c>
      <c r="C442" s="94" t="s">
        <v>703</v>
      </c>
      <c r="D442" s="92" t="s">
        <v>200</v>
      </c>
      <c r="E442" s="92"/>
      <c r="F442" s="92"/>
      <c r="G442" s="94" t="s">
        <v>251</v>
      </c>
      <c r="H442" s="94">
        <v>7</v>
      </c>
      <c r="I442" s="93" t="s">
        <v>202</v>
      </c>
      <c r="J442" s="96">
        <v>4</v>
      </c>
      <c r="K442" s="95"/>
      <c r="L442" s="96"/>
      <c r="M442" s="95"/>
      <c r="N442" s="96"/>
      <c r="O442" s="95"/>
      <c r="P442" s="96"/>
      <c r="Q442" s="95"/>
      <c r="R442" s="96"/>
    </row>
    <row r="443" spans="1:18" s="93" customFormat="1" ht="15" customHeight="1" x14ac:dyDescent="0.25">
      <c r="A443" s="94">
        <v>24</v>
      </c>
      <c r="B443" s="94" t="s">
        <v>188</v>
      </c>
      <c r="C443" s="94" t="s">
        <v>704</v>
      </c>
      <c r="D443" s="92"/>
      <c r="E443" s="92" t="s">
        <v>200</v>
      </c>
      <c r="F443" s="92"/>
      <c r="G443" s="93" t="s">
        <v>7</v>
      </c>
      <c r="H443" s="94">
        <v>2</v>
      </c>
      <c r="J443" s="96"/>
      <c r="K443" s="95"/>
      <c r="L443" s="96"/>
      <c r="M443" s="95"/>
      <c r="N443" s="96"/>
      <c r="O443" s="95"/>
      <c r="P443" s="96"/>
      <c r="Q443" s="95"/>
      <c r="R443" s="96"/>
    </row>
    <row r="444" spans="1:18" s="93" customFormat="1" ht="15" customHeight="1" x14ac:dyDescent="0.25">
      <c r="A444" s="94">
        <v>24</v>
      </c>
      <c r="B444" s="94" t="s">
        <v>188</v>
      </c>
      <c r="C444" s="94" t="s">
        <v>705</v>
      </c>
      <c r="D444" s="92"/>
      <c r="E444" s="92"/>
      <c r="F444" s="92" t="s">
        <v>200</v>
      </c>
      <c r="G444" s="94" t="s">
        <v>202</v>
      </c>
      <c r="H444" s="94">
        <v>3</v>
      </c>
      <c r="J444" s="96"/>
      <c r="K444" s="95"/>
      <c r="L444" s="96"/>
      <c r="M444" s="95"/>
      <c r="N444" s="96"/>
      <c r="O444" s="95"/>
      <c r="P444" s="96"/>
      <c r="Q444" s="95"/>
      <c r="R444" s="96"/>
    </row>
    <row r="445" spans="1:18" s="93" customFormat="1" ht="15" customHeight="1" x14ac:dyDescent="0.25">
      <c r="A445" s="94">
        <v>24</v>
      </c>
      <c r="B445" s="94" t="s">
        <v>188</v>
      </c>
      <c r="C445" s="94" t="s">
        <v>706</v>
      </c>
      <c r="D445" s="92" t="s">
        <v>200</v>
      </c>
      <c r="E445" s="92"/>
      <c r="F445" s="92"/>
      <c r="G445" s="94" t="s">
        <v>252</v>
      </c>
      <c r="H445" s="94">
        <v>3</v>
      </c>
      <c r="J445" s="96"/>
      <c r="K445" s="95"/>
      <c r="L445" s="96"/>
      <c r="M445" s="95"/>
      <c r="N445" s="96"/>
      <c r="O445" s="95"/>
      <c r="P445" s="96"/>
      <c r="Q445" s="95"/>
      <c r="R445" s="96"/>
    </row>
    <row r="446" spans="1:18" s="93" customFormat="1" ht="15" customHeight="1" x14ac:dyDescent="0.25">
      <c r="A446" s="94">
        <v>24</v>
      </c>
      <c r="B446" s="94" t="s">
        <v>188</v>
      </c>
      <c r="C446" s="94" t="s">
        <v>707</v>
      </c>
      <c r="D446" s="92" t="s">
        <v>200</v>
      </c>
      <c r="E446" s="92"/>
      <c r="F446" s="92"/>
      <c r="G446" s="94" t="s">
        <v>835</v>
      </c>
      <c r="H446" s="94">
        <v>1</v>
      </c>
      <c r="J446" s="96"/>
      <c r="K446" s="95"/>
      <c r="L446" s="96"/>
      <c r="M446" s="95"/>
      <c r="N446" s="96"/>
      <c r="O446" s="95"/>
      <c r="P446" s="96"/>
      <c r="Q446" s="95"/>
      <c r="R446" s="96"/>
    </row>
    <row r="447" spans="1:18" s="93" customFormat="1" ht="15" customHeight="1" x14ac:dyDescent="0.25">
      <c r="A447" s="94">
        <v>24</v>
      </c>
      <c r="B447" s="94" t="s">
        <v>188</v>
      </c>
      <c r="C447" s="94" t="s">
        <v>708</v>
      </c>
      <c r="D447" s="92"/>
      <c r="E447" s="92" t="s">
        <v>200</v>
      </c>
      <c r="F447" s="92"/>
      <c r="G447" s="93" t="s">
        <v>7</v>
      </c>
      <c r="H447" s="94">
        <v>37</v>
      </c>
      <c r="I447" s="94"/>
      <c r="J447" s="94"/>
      <c r="K447" s="95"/>
      <c r="L447" s="96"/>
      <c r="M447" s="95"/>
      <c r="N447" s="96"/>
      <c r="O447" s="95"/>
      <c r="P447" s="96"/>
      <c r="Q447" s="95"/>
      <c r="R447" s="96"/>
    </row>
    <row r="448" spans="1:18" s="93" customFormat="1" ht="15" customHeight="1" x14ac:dyDescent="0.25">
      <c r="A448" s="94">
        <v>24</v>
      </c>
      <c r="B448" s="94" t="s">
        <v>188</v>
      </c>
      <c r="C448" s="94" t="s">
        <v>709</v>
      </c>
      <c r="D448" s="92"/>
      <c r="E448" s="92" t="s">
        <v>200</v>
      </c>
      <c r="F448" s="92"/>
      <c r="G448" s="93" t="s">
        <v>7</v>
      </c>
      <c r="H448" s="94">
        <v>27</v>
      </c>
      <c r="J448" s="96"/>
      <c r="K448" s="95"/>
      <c r="L448" s="96"/>
      <c r="M448" s="95"/>
      <c r="N448" s="96"/>
      <c r="O448" s="95"/>
      <c r="P448" s="96"/>
      <c r="Q448" s="95"/>
      <c r="R448" s="96"/>
    </row>
    <row r="449" spans="1:18" s="93" customFormat="1" ht="15" customHeight="1" x14ac:dyDescent="0.25">
      <c r="A449" s="94">
        <v>24</v>
      </c>
      <c r="B449" s="94" t="s">
        <v>188</v>
      </c>
      <c r="C449" s="94" t="s">
        <v>710</v>
      </c>
      <c r="D449" s="92"/>
      <c r="E449" s="92" t="s">
        <v>200</v>
      </c>
      <c r="F449" s="92"/>
      <c r="G449" s="93" t="s">
        <v>7</v>
      </c>
      <c r="H449" s="94">
        <v>50</v>
      </c>
      <c r="J449" s="96"/>
      <c r="K449" s="95"/>
      <c r="L449" s="96"/>
      <c r="M449" s="95"/>
      <c r="N449" s="96"/>
      <c r="O449" s="95"/>
      <c r="P449" s="96"/>
      <c r="Q449" s="95"/>
      <c r="R449" s="96"/>
    </row>
    <row r="450" spans="1:18" s="93" customFormat="1" ht="15" customHeight="1" x14ac:dyDescent="0.25">
      <c r="A450" s="94">
        <v>24</v>
      </c>
      <c r="B450" s="94" t="s">
        <v>188</v>
      </c>
      <c r="C450" s="94" t="s">
        <v>711</v>
      </c>
      <c r="D450" s="92"/>
      <c r="E450" s="92" t="s">
        <v>200</v>
      </c>
      <c r="F450" s="92"/>
      <c r="G450" s="93" t="s">
        <v>7</v>
      </c>
      <c r="H450" s="94">
        <v>43</v>
      </c>
      <c r="J450" s="96"/>
      <c r="K450" s="95"/>
      <c r="L450" s="96"/>
      <c r="M450" s="95"/>
      <c r="N450" s="96"/>
      <c r="O450" s="95"/>
      <c r="P450" s="96"/>
      <c r="Q450" s="95"/>
      <c r="R450" s="96"/>
    </row>
    <row r="451" spans="1:18" s="93" customFormat="1" ht="15" customHeight="1" x14ac:dyDescent="0.25">
      <c r="A451" s="94">
        <v>24</v>
      </c>
      <c r="B451" s="94" t="s">
        <v>188</v>
      </c>
      <c r="C451" s="94" t="s">
        <v>712</v>
      </c>
      <c r="D451" s="92"/>
      <c r="E451" s="92" t="s">
        <v>200</v>
      </c>
      <c r="F451" s="92"/>
      <c r="G451" s="93" t="s">
        <v>7</v>
      </c>
      <c r="H451" s="94">
        <v>10</v>
      </c>
      <c r="J451" s="96"/>
      <c r="K451" s="95"/>
      <c r="L451" s="96"/>
      <c r="M451" s="95"/>
      <c r="N451" s="96"/>
      <c r="O451" s="95"/>
      <c r="P451" s="96"/>
      <c r="Q451" s="95"/>
      <c r="R451" s="96"/>
    </row>
    <row r="452" spans="1:18" s="93" customFormat="1" ht="15" customHeight="1" x14ac:dyDescent="0.25">
      <c r="A452" s="94">
        <v>24</v>
      </c>
      <c r="B452" s="94" t="s">
        <v>238</v>
      </c>
      <c r="C452" s="94" t="s">
        <v>713</v>
      </c>
      <c r="D452" s="92" t="s">
        <v>200</v>
      </c>
      <c r="E452" s="92"/>
      <c r="F452" s="92"/>
      <c r="G452" s="94" t="s">
        <v>202</v>
      </c>
      <c r="H452" s="94">
        <v>1</v>
      </c>
      <c r="J452" s="96"/>
      <c r="K452" s="95"/>
      <c r="L452" s="96"/>
      <c r="M452" s="95"/>
      <c r="N452" s="96"/>
      <c r="O452" s="95"/>
      <c r="P452" s="96"/>
      <c r="Q452" s="95"/>
      <c r="R452" s="96"/>
    </row>
    <row r="453" spans="1:18" s="93" customFormat="1" ht="15" customHeight="1" x14ac:dyDescent="0.25">
      <c r="A453" s="94">
        <v>24</v>
      </c>
      <c r="B453" s="94" t="s">
        <v>238</v>
      </c>
      <c r="C453" s="94" t="s">
        <v>714</v>
      </c>
      <c r="D453" s="92"/>
      <c r="E453" s="92" t="s">
        <v>200</v>
      </c>
      <c r="F453" s="92"/>
      <c r="G453" s="93" t="s">
        <v>7</v>
      </c>
      <c r="H453" s="94">
        <v>2</v>
      </c>
      <c r="J453" s="96"/>
      <c r="K453" s="95"/>
      <c r="L453" s="96"/>
      <c r="M453" s="95"/>
      <c r="N453" s="96"/>
      <c r="O453" s="95"/>
      <c r="P453" s="96"/>
      <c r="Q453" s="95"/>
      <c r="R453" s="96"/>
    </row>
    <row r="454" spans="1:18" s="93" customFormat="1" ht="15" customHeight="1" x14ac:dyDescent="0.25">
      <c r="A454" s="94">
        <v>24</v>
      </c>
      <c r="B454" s="94" t="s">
        <v>239</v>
      </c>
      <c r="C454" s="94" t="s">
        <v>715</v>
      </c>
      <c r="D454" s="92"/>
      <c r="E454" s="92" t="s">
        <v>200</v>
      </c>
      <c r="F454" s="92"/>
      <c r="G454" s="93" t="s">
        <v>7</v>
      </c>
      <c r="H454" s="94">
        <v>1</v>
      </c>
      <c r="J454" s="96"/>
      <c r="K454" s="95"/>
      <c r="L454" s="96"/>
      <c r="M454" s="95"/>
      <c r="N454" s="96"/>
      <c r="O454" s="95"/>
      <c r="P454" s="96"/>
      <c r="Q454" s="95"/>
      <c r="R454" s="96"/>
    </row>
    <row r="455" spans="1:18" s="93" customFormat="1" ht="15" customHeight="1" x14ac:dyDescent="0.25">
      <c r="A455" s="94">
        <v>24</v>
      </c>
      <c r="B455" s="94" t="s">
        <v>240</v>
      </c>
      <c r="C455" s="94" t="s">
        <v>716</v>
      </c>
      <c r="D455" s="92"/>
      <c r="E455" s="92" t="s">
        <v>200</v>
      </c>
      <c r="F455" s="92"/>
      <c r="G455" s="93" t="s">
        <v>7</v>
      </c>
      <c r="H455" s="94">
        <v>1</v>
      </c>
      <c r="J455" s="96"/>
      <c r="K455" s="95"/>
      <c r="L455" s="96"/>
      <c r="M455" s="95"/>
      <c r="N455" s="96"/>
      <c r="O455" s="95"/>
      <c r="P455" s="96"/>
      <c r="Q455" s="95"/>
      <c r="R455" s="96"/>
    </row>
    <row r="456" spans="1:18" s="93" customFormat="1" ht="15" customHeight="1" x14ac:dyDescent="0.25">
      <c r="A456" s="94">
        <v>24</v>
      </c>
      <c r="B456" s="94" t="s">
        <v>240</v>
      </c>
      <c r="C456" s="94" t="s">
        <v>717</v>
      </c>
      <c r="D456" s="92"/>
      <c r="E456" s="92" t="s">
        <v>200</v>
      </c>
      <c r="F456" s="92"/>
      <c r="G456" s="93" t="s">
        <v>7</v>
      </c>
      <c r="H456" s="94">
        <v>6</v>
      </c>
      <c r="J456" s="96"/>
      <c r="K456" s="95"/>
      <c r="L456" s="96"/>
      <c r="M456" s="95"/>
      <c r="N456" s="96"/>
      <c r="O456" s="95"/>
      <c r="P456" s="96"/>
      <c r="Q456" s="95"/>
      <c r="R456" s="96"/>
    </row>
    <row r="457" spans="1:18" s="93" customFormat="1" ht="15" customHeight="1" x14ac:dyDescent="0.25">
      <c r="A457" s="94">
        <v>24</v>
      </c>
      <c r="B457" s="94" t="s">
        <v>261</v>
      </c>
      <c r="C457" s="94" t="s">
        <v>718</v>
      </c>
      <c r="D457" s="92"/>
      <c r="E457" s="92" t="s">
        <v>200</v>
      </c>
      <c r="F457" s="92"/>
      <c r="G457" s="93" t="s">
        <v>7</v>
      </c>
      <c r="H457" s="94">
        <v>2</v>
      </c>
      <c r="J457" s="96"/>
      <c r="K457" s="95"/>
      <c r="L457" s="96"/>
      <c r="M457" s="95"/>
      <c r="N457" s="96"/>
      <c r="O457" s="95"/>
      <c r="P457" s="96"/>
      <c r="Q457" s="95"/>
      <c r="R457" s="96"/>
    </row>
    <row r="458" spans="1:18" s="93" customFormat="1" ht="15" customHeight="1" x14ac:dyDescent="0.25">
      <c r="A458" s="94">
        <v>47</v>
      </c>
      <c r="B458" s="94" t="s">
        <v>189</v>
      </c>
      <c r="C458" s="94" t="s">
        <v>719</v>
      </c>
      <c r="D458" s="92"/>
      <c r="E458" s="92"/>
      <c r="F458" s="92" t="s">
        <v>200</v>
      </c>
      <c r="G458" s="94" t="s">
        <v>203</v>
      </c>
      <c r="H458" s="94">
        <v>24</v>
      </c>
      <c r="J458" s="96"/>
      <c r="K458" s="95"/>
      <c r="L458" s="96"/>
      <c r="M458" s="95"/>
      <c r="N458" s="96"/>
      <c r="O458" s="95"/>
      <c r="P458" s="96"/>
      <c r="Q458" s="95"/>
      <c r="R458" s="96"/>
    </row>
    <row r="459" spans="1:18" s="93" customFormat="1" ht="15" customHeight="1" x14ac:dyDescent="0.25">
      <c r="A459" s="94">
        <v>47</v>
      </c>
      <c r="B459" s="94" t="s">
        <v>189</v>
      </c>
      <c r="C459" s="94" t="s">
        <v>720</v>
      </c>
      <c r="D459" s="92"/>
      <c r="E459" s="92"/>
      <c r="F459" s="92" t="s">
        <v>200</v>
      </c>
      <c r="G459" s="94" t="s">
        <v>203</v>
      </c>
      <c r="H459" s="94">
        <v>15</v>
      </c>
      <c r="J459" s="96"/>
      <c r="K459" s="95"/>
      <c r="L459" s="96"/>
      <c r="M459" s="95"/>
      <c r="N459" s="96"/>
      <c r="O459" s="95"/>
      <c r="P459" s="96"/>
      <c r="Q459" s="95"/>
      <c r="R459" s="96"/>
    </row>
    <row r="460" spans="1:18" s="93" customFormat="1" ht="15" customHeight="1" x14ac:dyDescent="0.25">
      <c r="A460" s="94">
        <v>24</v>
      </c>
      <c r="B460" s="94" t="s">
        <v>721</v>
      </c>
      <c r="C460" s="94" t="s">
        <v>722</v>
      </c>
      <c r="D460" s="92"/>
      <c r="E460" s="92" t="s">
        <v>200</v>
      </c>
      <c r="F460" s="92"/>
      <c r="G460" s="93" t="s">
        <v>7</v>
      </c>
      <c r="H460" s="94">
        <v>1</v>
      </c>
      <c r="I460" s="94"/>
      <c r="J460" s="94"/>
      <c r="K460" s="95"/>
      <c r="L460" s="96"/>
      <c r="M460" s="95"/>
      <c r="N460" s="96"/>
      <c r="O460" s="95"/>
      <c r="P460" s="96"/>
      <c r="Q460" s="95"/>
      <c r="R460" s="96"/>
    </row>
    <row r="461" spans="1:18" s="93" customFormat="1" ht="15" customHeight="1" x14ac:dyDescent="0.25">
      <c r="A461" s="94">
        <v>24</v>
      </c>
      <c r="B461" s="94" t="s">
        <v>190</v>
      </c>
      <c r="C461" s="94" t="s">
        <v>723</v>
      </c>
      <c r="D461" s="92"/>
      <c r="E461" s="92"/>
      <c r="F461" s="92" t="s">
        <v>200</v>
      </c>
      <c r="G461" s="94" t="s">
        <v>832</v>
      </c>
      <c r="H461" s="94">
        <v>1</v>
      </c>
      <c r="J461" s="96"/>
      <c r="K461" s="95"/>
      <c r="L461" s="96"/>
      <c r="M461" s="95"/>
      <c r="N461" s="96"/>
      <c r="O461" s="95"/>
      <c r="P461" s="96"/>
      <c r="Q461" s="95"/>
      <c r="R461" s="96"/>
    </row>
    <row r="462" spans="1:18" s="93" customFormat="1" ht="15" customHeight="1" x14ac:dyDescent="0.25">
      <c r="A462" s="94">
        <v>24</v>
      </c>
      <c r="B462" s="94" t="s">
        <v>190</v>
      </c>
      <c r="C462" s="94" t="s">
        <v>724</v>
      </c>
      <c r="D462" s="92"/>
      <c r="E462" s="92"/>
      <c r="F462" s="92" t="s">
        <v>200</v>
      </c>
      <c r="G462" s="94" t="s">
        <v>250</v>
      </c>
      <c r="H462" s="94">
        <v>1</v>
      </c>
      <c r="J462" s="96"/>
      <c r="K462" s="95"/>
      <c r="L462" s="96"/>
      <c r="M462" s="95"/>
      <c r="N462" s="96"/>
      <c r="O462" s="95"/>
      <c r="P462" s="96"/>
      <c r="Q462" s="95"/>
      <c r="R462" s="96"/>
    </row>
    <row r="463" spans="1:18" s="93" customFormat="1" ht="15" customHeight="1" x14ac:dyDescent="0.25">
      <c r="A463" s="94">
        <v>24</v>
      </c>
      <c r="B463" s="94" t="s">
        <v>190</v>
      </c>
      <c r="C463" s="94" t="s">
        <v>725</v>
      </c>
      <c r="D463" s="92"/>
      <c r="E463" s="92"/>
      <c r="F463" s="92" t="s">
        <v>200</v>
      </c>
      <c r="G463" s="94" t="s">
        <v>844</v>
      </c>
      <c r="H463" s="94">
        <v>2</v>
      </c>
      <c r="J463" s="96"/>
      <c r="K463" s="95"/>
      <c r="L463" s="96"/>
      <c r="M463" s="95"/>
      <c r="N463" s="96"/>
      <c r="O463" s="95"/>
      <c r="P463" s="96"/>
      <c r="Q463" s="95"/>
      <c r="R463" s="96"/>
    </row>
    <row r="464" spans="1:18" s="93" customFormat="1" ht="15" customHeight="1" x14ac:dyDescent="0.25">
      <c r="A464" s="94">
        <v>24</v>
      </c>
      <c r="B464" s="94" t="s">
        <v>190</v>
      </c>
      <c r="C464" s="94" t="s">
        <v>726</v>
      </c>
      <c r="D464" s="92"/>
      <c r="E464" s="92"/>
      <c r="F464" s="92" t="s">
        <v>200</v>
      </c>
      <c r="G464" s="94" t="s">
        <v>827</v>
      </c>
      <c r="H464" s="94">
        <v>9</v>
      </c>
      <c r="J464" s="96"/>
      <c r="K464" s="95"/>
      <c r="L464" s="96"/>
      <c r="M464" s="95"/>
      <c r="N464" s="96"/>
      <c r="O464" s="95"/>
      <c r="P464" s="96"/>
      <c r="Q464" s="95"/>
      <c r="R464" s="96"/>
    </row>
    <row r="465" spans="1:18" s="93" customFormat="1" ht="15" customHeight="1" x14ac:dyDescent="0.25">
      <c r="A465" s="94">
        <v>24</v>
      </c>
      <c r="B465" s="94" t="s">
        <v>190</v>
      </c>
      <c r="C465" s="94" t="s">
        <v>727</v>
      </c>
      <c r="D465" s="92"/>
      <c r="E465" s="92"/>
      <c r="F465" s="92" t="s">
        <v>200</v>
      </c>
      <c r="G465" s="94" t="s">
        <v>827</v>
      </c>
      <c r="H465" s="94">
        <v>1</v>
      </c>
      <c r="J465" s="96"/>
      <c r="K465" s="95"/>
      <c r="L465" s="96"/>
      <c r="M465" s="95"/>
      <c r="N465" s="96"/>
      <c r="O465" s="95"/>
      <c r="P465" s="96"/>
      <c r="Q465" s="95"/>
      <c r="R465" s="96"/>
    </row>
    <row r="466" spans="1:18" s="93" customFormat="1" ht="15" customHeight="1" x14ac:dyDescent="0.25">
      <c r="A466" s="94">
        <v>24</v>
      </c>
      <c r="B466" s="94" t="s">
        <v>190</v>
      </c>
      <c r="C466" s="94" t="s">
        <v>728</v>
      </c>
      <c r="D466" s="92" t="s">
        <v>200</v>
      </c>
      <c r="E466" s="92"/>
      <c r="F466" s="92"/>
      <c r="G466" s="94" t="s">
        <v>827</v>
      </c>
      <c r="H466" s="94">
        <v>2</v>
      </c>
      <c r="J466" s="96"/>
      <c r="K466" s="95"/>
      <c r="L466" s="96"/>
      <c r="M466" s="95"/>
      <c r="N466" s="96"/>
      <c r="O466" s="95"/>
      <c r="P466" s="96"/>
      <c r="Q466" s="95"/>
      <c r="R466" s="96"/>
    </row>
    <row r="467" spans="1:18" s="93" customFormat="1" ht="15" customHeight="1" x14ac:dyDescent="0.25">
      <c r="A467" s="94">
        <v>24</v>
      </c>
      <c r="B467" s="94" t="s">
        <v>190</v>
      </c>
      <c r="C467" s="94" t="s">
        <v>729</v>
      </c>
      <c r="D467" s="92" t="s">
        <v>200</v>
      </c>
      <c r="E467" s="92"/>
      <c r="F467" s="92"/>
      <c r="G467" s="94" t="s">
        <v>202</v>
      </c>
      <c r="H467" s="94">
        <v>3</v>
      </c>
      <c r="J467" s="96"/>
      <c r="K467" s="95"/>
      <c r="L467" s="96"/>
      <c r="M467" s="95"/>
      <c r="N467" s="96"/>
      <c r="O467" s="95"/>
      <c r="P467" s="96"/>
      <c r="Q467" s="95"/>
      <c r="R467" s="96"/>
    </row>
    <row r="468" spans="1:18" s="93" customFormat="1" ht="15" customHeight="1" x14ac:dyDescent="0.25">
      <c r="A468" s="94">
        <v>24</v>
      </c>
      <c r="B468" s="94" t="s">
        <v>190</v>
      </c>
      <c r="C468" s="94" t="s">
        <v>730</v>
      </c>
      <c r="D468" s="92"/>
      <c r="E468" s="92" t="s">
        <v>200</v>
      </c>
      <c r="F468" s="92"/>
      <c r="G468" s="93" t="s">
        <v>7</v>
      </c>
      <c r="H468" s="94">
        <v>26</v>
      </c>
      <c r="J468" s="96"/>
      <c r="K468" s="95"/>
      <c r="L468" s="96"/>
      <c r="M468" s="95"/>
      <c r="N468" s="96"/>
      <c r="O468" s="95"/>
      <c r="P468" s="96"/>
      <c r="Q468" s="95"/>
      <c r="R468" s="96"/>
    </row>
    <row r="469" spans="1:18" s="93" customFormat="1" ht="15" customHeight="1" x14ac:dyDescent="0.25">
      <c r="A469" s="94">
        <v>24</v>
      </c>
      <c r="B469" s="94" t="s">
        <v>190</v>
      </c>
      <c r="C469" s="94" t="s">
        <v>731</v>
      </c>
      <c r="D469" s="92"/>
      <c r="E469" s="92" t="s">
        <v>200</v>
      </c>
      <c r="F469" s="92"/>
      <c r="G469" s="93" t="s">
        <v>7</v>
      </c>
      <c r="H469" s="94">
        <v>13</v>
      </c>
      <c r="J469" s="96"/>
      <c r="K469" s="95"/>
      <c r="L469" s="96"/>
      <c r="M469" s="95"/>
      <c r="N469" s="96"/>
      <c r="O469" s="95"/>
      <c r="P469" s="96"/>
      <c r="Q469" s="95"/>
      <c r="R469" s="96"/>
    </row>
    <row r="470" spans="1:18" s="93" customFormat="1" ht="15" customHeight="1" x14ac:dyDescent="0.25">
      <c r="A470" s="94">
        <v>24</v>
      </c>
      <c r="B470" s="94" t="s">
        <v>190</v>
      </c>
      <c r="C470" s="94" t="s">
        <v>732</v>
      </c>
      <c r="D470" s="92"/>
      <c r="E470" s="92" t="s">
        <v>200</v>
      </c>
      <c r="F470" s="92"/>
      <c r="G470" s="93" t="s">
        <v>7</v>
      </c>
      <c r="H470" s="94">
        <v>7</v>
      </c>
      <c r="J470" s="96"/>
      <c r="K470" s="95"/>
      <c r="L470" s="96"/>
      <c r="M470" s="95"/>
      <c r="N470" s="96"/>
      <c r="O470" s="95"/>
      <c r="P470" s="96"/>
      <c r="Q470" s="95"/>
      <c r="R470" s="96"/>
    </row>
    <row r="471" spans="1:18" s="93" customFormat="1" ht="15" customHeight="1" x14ac:dyDescent="0.25">
      <c r="A471" s="94">
        <v>24</v>
      </c>
      <c r="B471" s="94" t="s">
        <v>190</v>
      </c>
      <c r="C471" s="94" t="s">
        <v>733</v>
      </c>
      <c r="D471" s="92" t="s">
        <v>200</v>
      </c>
      <c r="E471" s="92"/>
      <c r="F471" s="92"/>
      <c r="G471" s="94" t="s">
        <v>252</v>
      </c>
      <c r="H471" s="94">
        <v>2</v>
      </c>
      <c r="J471" s="96"/>
      <c r="K471" s="95"/>
      <c r="L471" s="96"/>
      <c r="M471" s="95"/>
      <c r="N471" s="96"/>
      <c r="O471" s="95"/>
      <c r="P471" s="96"/>
      <c r="Q471" s="95"/>
      <c r="R471" s="96"/>
    </row>
    <row r="472" spans="1:18" s="93" customFormat="1" ht="15" customHeight="1" x14ac:dyDescent="0.25">
      <c r="A472" s="94">
        <v>24</v>
      </c>
      <c r="B472" s="94" t="s">
        <v>190</v>
      </c>
      <c r="C472" s="94" t="s">
        <v>734</v>
      </c>
      <c r="D472" s="92"/>
      <c r="E472" s="92"/>
      <c r="F472" s="92" t="s">
        <v>200</v>
      </c>
      <c r="G472" s="94" t="s">
        <v>254</v>
      </c>
      <c r="H472" s="94">
        <v>1</v>
      </c>
      <c r="J472" s="96"/>
      <c r="K472" s="95"/>
      <c r="L472" s="96"/>
      <c r="M472" s="95"/>
      <c r="N472" s="96"/>
      <c r="O472" s="95"/>
      <c r="P472" s="96"/>
      <c r="Q472" s="95"/>
      <c r="R472" s="96"/>
    </row>
    <row r="473" spans="1:18" s="93" customFormat="1" ht="15" customHeight="1" x14ac:dyDescent="0.25">
      <c r="A473" s="94">
        <v>24</v>
      </c>
      <c r="B473" s="94" t="s">
        <v>190</v>
      </c>
      <c r="C473" s="94" t="s">
        <v>735</v>
      </c>
      <c r="D473" s="92"/>
      <c r="E473" s="92" t="s">
        <v>200</v>
      </c>
      <c r="F473" s="92"/>
      <c r="G473" s="93" t="s">
        <v>7</v>
      </c>
      <c r="H473" s="121">
        <v>11</v>
      </c>
      <c r="J473" s="96"/>
      <c r="K473" s="95"/>
      <c r="L473" s="96"/>
      <c r="M473" s="95"/>
      <c r="N473" s="96"/>
      <c r="O473" s="95"/>
      <c r="P473" s="96"/>
      <c r="Q473" s="95"/>
      <c r="R473" s="96"/>
    </row>
    <row r="474" spans="1:18" s="93" customFormat="1" ht="15" customHeight="1" x14ac:dyDescent="0.25">
      <c r="A474" s="94">
        <v>24</v>
      </c>
      <c r="B474" s="94" t="s">
        <v>191</v>
      </c>
      <c r="C474" s="94" t="s">
        <v>736</v>
      </c>
      <c r="D474" s="92"/>
      <c r="E474" s="92" t="s">
        <v>200</v>
      </c>
      <c r="F474" s="92"/>
      <c r="G474" s="93" t="s">
        <v>7</v>
      </c>
      <c r="H474" s="121">
        <v>1</v>
      </c>
      <c r="J474" s="96"/>
      <c r="K474" s="95"/>
      <c r="L474" s="96"/>
      <c r="M474" s="95"/>
      <c r="N474" s="96"/>
      <c r="O474" s="95"/>
      <c r="P474" s="96"/>
      <c r="Q474" s="95"/>
      <c r="R474" s="96"/>
    </row>
    <row r="475" spans="1:18" s="93" customFormat="1" ht="15" customHeight="1" x14ac:dyDescent="0.25">
      <c r="A475" s="94">
        <v>24</v>
      </c>
      <c r="B475" s="94" t="s">
        <v>191</v>
      </c>
      <c r="C475" s="94" t="s">
        <v>737</v>
      </c>
      <c r="D475" s="92"/>
      <c r="E475" s="92" t="s">
        <v>200</v>
      </c>
      <c r="F475" s="92"/>
      <c r="G475" s="93" t="s">
        <v>7</v>
      </c>
      <c r="H475" s="121">
        <v>1</v>
      </c>
      <c r="J475" s="96"/>
      <c r="K475" s="95"/>
      <c r="L475" s="96"/>
      <c r="M475" s="95"/>
      <c r="N475" s="96"/>
      <c r="O475" s="95"/>
      <c r="P475" s="96"/>
      <c r="Q475" s="95"/>
      <c r="R475" s="96"/>
    </row>
    <row r="476" spans="1:18" s="93" customFormat="1" ht="15" customHeight="1" x14ac:dyDescent="0.25">
      <c r="A476" s="94">
        <v>24</v>
      </c>
      <c r="B476" s="94" t="s">
        <v>191</v>
      </c>
      <c r="C476" s="94" t="s">
        <v>738</v>
      </c>
      <c r="D476" s="92"/>
      <c r="E476" s="92" t="s">
        <v>200</v>
      </c>
      <c r="F476" s="92"/>
      <c r="G476" s="93" t="s">
        <v>7</v>
      </c>
      <c r="H476" s="121">
        <v>4</v>
      </c>
      <c r="J476" s="96"/>
      <c r="K476" s="95"/>
      <c r="L476" s="96"/>
      <c r="M476" s="95"/>
      <c r="N476" s="96"/>
      <c r="O476" s="95"/>
      <c r="P476" s="96"/>
      <c r="Q476" s="95"/>
      <c r="R476" s="96"/>
    </row>
    <row r="477" spans="1:18" s="93" customFormat="1" ht="15" customHeight="1" x14ac:dyDescent="0.25">
      <c r="A477" s="94">
        <v>24</v>
      </c>
      <c r="B477" s="94" t="s">
        <v>241</v>
      </c>
      <c r="C477" s="94" t="s">
        <v>739</v>
      </c>
      <c r="D477" s="92"/>
      <c r="E477" s="92" t="s">
        <v>200</v>
      </c>
      <c r="F477" s="92"/>
      <c r="G477" s="93" t="s">
        <v>7</v>
      </c>
      <c r="H477" s="121">
        <v>2</v>
      </c>
      <c r="J477" s="96"/>
      <c r="K477" s="95"/>
      <c r="L477" s="96"/>
      <c r="M477" s="95"/>
      <c r="N477" s="96"/>
      <c r="O477" s="95"/>
      <c r="P477" s="96"/>
      <c r="Q477" s="95"/>
      <c r="R477" s="96"/>
    </row>
    <row r="478" spans="1:18" s="93" customFormat="1" ht="15" customHeight="1" x14ac:dyDescent="0.25">
      <c r="A478" s="94">
        <v>24</v>
      </c>
      <c r="B478" s="94" t="s">
        <v>260</v>
      </c>
      <c r="C478" s="94" t="s">
        <v>740</v>
      </c>
      <c r="D478" s="92"/>
      <c r="E478" s="92" t="s">
        <v>200</v>
      </c>
      <c r="F478" s="92"/>
      <c r="G478" s="93" t="s">
        <v>7</v>
      </c>
      <c r="H478" s="121">
        <v>1</v>
      </c>
      <c r="J478" s="96"/>
      <c r="K478" s="95"/>
      <c r="L478" s="96"/>
      <c r="M478" s="95"/>
      <c r="N478" s="96"/>
      <c r="O478" s="95"/>
      <c r="P478" s="96"/>
      <c r="Q478" s="95"/>
      <c r="R478" s="96"/>
    </row>
    <row r="479" spans="1:18" s="93" customFormat="1" ht="15" customHeight="1" x14ac:dyDescent="0.25">
      <c r="A479" s="94">
        <v>24</v>
      </c>
      <c r="B479" s="94" t="s">
        <v>242</v>
      </c>
      <c r="C479" s="94" t="s">
        <v>741</v>
      </c>
      <c r="D479" s="92"/>
      <c r="E479" s="92" t="s">
        <v>200</v>
      </c>
      <c r="F479" s="92"/>
      <c r="G479" s="93" t="s">
        <v>7</v>
      </c>
      <c r="H479" s="121">
        <v>1</v>
      </c>
      <c r="J479" s="96"/>
      <c r="K479" s="95"/>
      <c r="L479" s="96"/>
      <c r="M479" s="95"/>
      <c r="N479" s="96"/>
      <c r="O479" s="95"/>
      <c r="P479" s="96"/>
      <c r="Q479" s="95"/>
      <c r="R479" s="96"/>
    </row>
    <row r="480" spans="1:18" s="93" customFormat="1" ht="15" customHeight="1" x14ac:dyDescent="0.25">
      <c r="A480" s="94">
        <v>24</v>
      </c>
      <c r="B480" s="94" t="s">
        <v>242</v>
      </c>
      <c r="C480" s="94" t="s">
        <v>742</v>
      </c>
      <c r="D480" s="92"/>
      <c r="E480" s="92" t="s">
        <v>200</v>
      </c>
      <c r="F480" s="92"/>
      <c r="G480" s="93" t="s">
        <v>7</v>
      </c>
      <c r="H480" s="121">
        <v>2</v>
      </c>
      <c r="J480" s="96"/>
      <c r="K480" s="95"/>
      <c r="L480" s="96"/>
      <c r="M480" s="95"/>
      <c r="N480" s="96"/>
      <c r="O480" s="95"/>
      <c r="P480" s="96"/>
      <c r="Q480" s="95"/>
      <c r="R480" s="96"/>
    </row>
    <row r="481" spans="1:18" s="93" customFormat="1" ht="15" customHeight="1" x14ac:dyDescent="0.25">
      <c r="A481" s="94">
        <v>24</v>
      </c>
      <c r="B481" s="93" t="s">
        <v>743</v>
      </c>
      <c r="C481" s="94" t="s">
        <v>744</v>
      </c>
      <c r="D481" s="92"/>
      <c r="E481" s="92"/>
      <c r="F481" s="92" t="s">
        <v>200</v>
      </c>
      <c r="G481" s="95" t="s">
        <v>819</v>
      </c>
      <c r="H481" s="121">
        <v>1</v>
      </c>
      <c r="J481" s="96"/>
      <c r="K481" s="95"/>
      <c r="L481" s="96"/>
      <c r="M481" s="95"/>
      <c r="N481" s="96"/>
      <c r="O481" s="95"/>
      <c r="P481" s="96"/>
      <c r="Q481" s="95"/>
      <c r="R481" s="96"/>
    </row>
    <row r="482" spans="1:18" s="93" customFormat="1" ht="15" customHeight="1" x14ac:dyDescent="0.25">
      <c r="A482" s="94">
        <v>24</v>
      </c>
      <c r="B482" s="93" t="s">
        <v>743</v>
      </c>
      <c r="C482" s="94" t="s">
        <v>745</v>
      </c>
      <c r="D482" s="92" t="s">
        <v>200</v>
      </c>
      <c r="E482" s="92"/>
      <c r="F482" s="92"/>
      <c r="G482" s="95" t="s">
        <v>202</v>
      </c>
      <c r="H482" s="121">
        <v>1</v>
      </c>
      <c r="J482" s="96"/>
      <c r="K482" s="95"/>
      <c r="L482" s="96"/>
      <c r="M482" s="95"/>
      <c r="N482" s="96"/>
      <c r="O482" s="95"/>
      <c r="P482" s="96"/>
      <c r="Q482" s="95"/>
      <c r="R482" s="96"/>
    </row>
    <row r="483" spans="1:18" s="93" customFormat="1" ht="15" customHeight="1" x14ac:dyDescent="0.25">
      <c r="A483" s="94">
        <v>24</v>
      </c>
      <c r="B483" s="93" t="s">
        <v>192</v>
      </c>
      <c r="C483" s="94" t="s">
        <v>746</v>
      </c>
      <c r="D483" s="92"/>
      <c r="E483" s="92"/>
      <c r="F483" s="92" t="s">
        <v>200</v>
      </c>
      <c r="G483" s="95" t="s">
        <v>256</v>
      </c>
      <c r="H483" s="121">
        <v>2</v>
      </c>
      <c r="J483" s="96"/>
      <c r="K483" s="95"/>
      <c r="L483" s="96"/>
      <c r="M483" s="95"/>
      <c r="N483" s="96"/>
      <c r="O483" s="95"/>
      <c r="P483" s="96"/>
      <c r="Q483" s="95"/>
      <c r="R483" s="96"/>
    </row>
    <row r="484" spans="1:18" s="93" customFormat="1" ht="15" customHeight="1" x14ac:dyDescent="0.25">
      <c r="A484" s="94">
        <v>24</v>
      </c>
      <c r="B484" s="94" t="s">
        <v>192</v>
      </c>
      <c r="C484" s="94" t="s">
        <v>747</v>
      </c>
      <c r="D484" s="92"/>
      <c r="E484" s="92" t="s">
        <v>200</v>
      </c>
      <c r="F484" s="92"/>
      <c r="G484" s="93" t="s">
        <v>7</v>
      </c>
      <c r="H484" s="121">
        <v>1</v>
      </c>
      <c r="J484" s="96"/>
      <c r="K484" s="95"/>
      <c r="L484" s="96"/>
      <c r="M484" s="95"/>
      <c r="N484" s="96"/>
      <c r="O484" s="95"/>
      <c r="P484" s="96"/>
      <c r="Q484" s="95"/>
      <c r="R484" s="96"/>
    </row>
    <row r="485" spans="1:18" s="93" customFormat="1" ht="15" customHeight="1" x14ac:dyDescent="0.25">
      <c r="A485" s="94">
        <v>24</v>
      </c>
      <c r="B485" s="93" t="s">
        <v>243</v>
      </c>
      <c r="C485" s="94" t="s">
        <v>748</v>
      </c>
      <c r="D485" s="92"/>
      <c r="E485" s="92"/>
      <c r="F485" s="92" t="s">
        <v>200</v>
      </c>
      <c r="G485" s="95" t="s">
        <v>256</v>
      </c>
      <c r="H485" s="121">
        <v>2</v>
      </c>
      <c r="J485" s="96"/>
      <c r="K485" s="95"/>
      <c r="L485" s="96"/>
      <c r="M485" s="95"/>
      <c r="N485" s="96"/>
      <c r="O485" s="95"/>
      <c r="P485" s="96"/>
      <c r="Q485" s="95"/>
      <c r="R485" s="96"/>
    </row>
    <row r="486" spans="1:18" s="93" customFormat="1" ht="15" customHeight="1" x14ac:dyDescent="0.25">
      <c r="A486" s="94">
        <v>24</v>
      </c>
      <c r="B486" s="93" t="s">
        <v>193</v>
      </c>
      <c r="C486" s="94" t="s">
        <v>749</v>
      </c>
      <c r="D486" s="92"/>
      <c r="E486" s="92"/>
      <c r="F486" s="92" t="s">
        <v>200</v>
      </c>
      <c r="G486" s="95" t="s">
        <v>202</v>
      </c>
      <c r="H486" s="121">
        <v>8</v>
      </c>
      <c r="J486" s="96"/>
      <c r="K486" s="95"/>
      <c r="L486" s="96"/>
      <c r="M486" s="95"/>
      <c r="N486" s="96"/>
      <c r="O486" s="95"/>
      <c r="P486" s="96"/>
      <c r="Q486" s="95"/>
      <c r="R486" s="96"/>
    </row>
    <row r="487" spans="1:18" s="93" customFormat="1" ht="15" customHeight="1" x14ac:dyDescent="0.25">
      <c r="A487" s="94">
        <v>24</v>
      </c>
      <c r="B487" s="93" t="s">
        <v>193</v>
      </c>
      <c r="C487" s="94" t="s">
        <v>750</v>
      </c>
      <c r="D487" s="92"/>
      <c r="E487" s="92"/>
      <c r="F487" s="92" t="s">
        <v>200</v>
      </c>
      <c r="G487" s="95" t="s">
        <v>203</v>
      </c>
      <c r="H487" s="121">
        <v>12</v>
      </c>
      <c r="J487" s="96"/>
      <c r="K487" s="95"/>
      <c r="L487" s="96"/>
      <c r="M487" s="95"/>
      <c r="N487" s="96"/>
      <c r="O487" s="95"/>
      <c r="P487" s="96"/>
      <c r="Q487" s="95"/>
      <c r="R487" s="96"/>
    </row>
    <row r="488" spans="1:18" s="93" customFormat="1" ht="15" customHeight="1" x14ac:dyDescent="0.25">
      <c r="A488" s="94">
        <v>24</v>
      </c>
      <c r="B488" s="93" t="s">
        <v>193</v>
      </c>
      <c r="C488" s="94" t="s">
        <v>751</v>
      </c>
      <c r="D488" s="92"/>
      <c r="E488" s="92"/>
      <c r="F488" s="92" t="s">
        <v>200</v>
      </c>
      <c r="G488" s="95" t="s">
        <v>203</v>
      </c>
      <c r="H488" s="121">
        <v>7</v>
      </c>
      <c r="J488" s="96"/>
      <c r="K488" s="95"/>
      <c r="L488" s="96"/>
      <c r="M488" s="95"/>
      <c r="N488" s="96"/>
      <c r="O488" s="95"/>
      <c r="P488" s="96"/>
      <c r="Q488" s="95"/>
      <c r="R488" s="96"/>
    </row>
    <row r="489" spans="1:18" s="93" customFormat="1" ht="15" customHeight="1" x14ac:dyDescent="0.25">
      <c r="A489" s="94">
        <v>24</v>
      </c>
      <c r="B489" s="93" t="s">
        <v>194</v>
      </c>
      <c r="C489" s="94" t="s">
        <v>752</v>
      </c>
      <c r="D489" s="92"/>
      <c r="E489" s="92"/>
      <c r="F489" s="92" t="s">
        <v>200</v>
      </c>
      <c r="G489" s="95" t="s">
        <v>202</v>
      </c>
      <c r="H489" s="121">
        <v>8</v>
      </c>
      <c r="J489" s="96"/>
      <c r="K489" s="95"/>
      <c r="L489" s="96"/>
      <c r="M489" s="95"/>
      <c r="N489" s="96"/>
      <c r="O489" s="95"/>
      <c r="P489" s="96"/>
      <c r="Q489" s="95"/>
      <c r="R489" s="96"/>
    </row>
    <row r="490" spans="1:18" s="93" customFormat="1" ht="15" customHeight="1" x14ac:dyDescent="0.25">
      <c r="A490" s="94">
        <v>24</v>
      </c>
      <c r="B490" s="93" t="s">
        <v>194</v>
      </c>
      <c r="C490" s="94" t="s">
        <v>753</v>
      </c>
      <c r="D490" s="92"/>
      <c r="E490" s="92"/>
      <c r="F490" s="92" t="s">
        <v>200</v>
      </c>
      <c r="G490" s="95" t="s">
        <v>203</v>
      </c>
      <c r="H490" s="121">
        <v>4</v>
      </c>
      <c r="J490" s="96"/>
      <c r="K490" s="95"/>
      <c r="L490" s="96"/>
      <c r="M490" s="95"/>
      <c r="N490" s="96"/>
      <c r="O490" s="95"/>
      <c r="P490" s="96"/>
      <c r="Q490" s="95"/>
      <c r="R490" s="96"/>
    </row>
    <row r="491" spans="1:18" s="93" customFormat="1" ht="15" customHeight="1" x14ac:dyDescent="0.25">
      <c r="A491" s="94">
        <v>24</v>
      </c>
      <c r="B491" s="93" t="s">
        <v>194</v>
      </c>
      <c r="C491" s="94" t="s">
        <v>754</v>
      </c>
      <c r="D491" s="92"/>
      <c r="E491" s="92"/>
      <c r="F491" s="92" t="s">
        <v>200</v>
      </c>
      <c r="G491" s="95" t="s">
        <v>203</v>
      </c>
      <c r="H491" s="121">
        <v>6</v>
      </c>
      <c r="J491" s="96"/>
      <c r="K491" s="95"/>
      <c r="L491" s="96"/>
      <c r="M491" s="95"/>
      <c r="N491" s="96"/>
      <c r="O491" s="95"/>
      <c r="P491" s="96"/>
      <c r="Q491" s="95"/>
      <c r="R491" s="96"/>
    </row>
    <row r="492" spans="1:18" s="93" customFormat="1" ht="15" customHeight="1" x14ac:dyDescent="0.25">
      <c r="A492" s="94">
        <v>24</v>
      </c>
      <c r="B492" s="93" t="s">
        <v>195</v>
      </c>
      <c r="C492" s="94" t="s">
        <v>755</v>
      </c>
      <c r="D492" s="92"/>
      <c r="E492" s="92"/>
      <c r="F492" s="92" t="s">
        <v>200</v>
      </c>
      <c r="G492" s="95" t="s">
        <v>823</v>
      </c>
      <c r="H492" s="121">
        <v>1</v>
      </c>
      <c r="J492" s="96"/>
      <c r="K492" s="95"/>
      <c r="L492" s="96"/>
      <c r="M492" s="95"/>
      <c r="N492" s="96"/>
      <c r="O492" s="95"/>
      <c r="P492" s="96"/>
      <c r="Q492" s="95"/>
      <c r="R492" s="96"/>
    </row>
    <row r="493" spans="1:18" s="93" customFormat="1" ht="15" customHeight="1" x14ac:dyDescent="0.25">
      <c r="A493" s="94">
        <v>24</v>
      </c>
      <c r="B493" s="94" t="s">
        <v>195</v>
      </c>
      <c r="C493" s="94" t="s">
        <v>756</v>
      </c>
      <c r="D493" s="92"/>
      <c r="E493" s="92" t="s">
        <v>200</v>
      </c>
      <c r="F493" s="92"/>
      <c r="G493" s="93" t="s">
        <v>7</v>
      </c>
      <c r="H493" s="121">
        <v>16</v>
      </c>
      <c r="J493" s="96"/>
      <c r="K493" s="95"/>
      <c r="L493" s="96"/>
      <c r="M493" s="95"/>
      <c r="N493" s="96"/>
      <c r="O493" s="95"/>
      <c r="P493" s="96"/>
      <c r="Q493" s="95"/>
      <c r="R493" s="96"/>
    </row>
    <row r="494" spans="1:18" s="93" customFormat="1" ht="15" customHeight="1" x14ac:dyDescent="0.25">
      <c r="A494" s="94">
        <v>24</v>
      </c>
      <c r="B494" s="94" t="s">
        <v>195</v>
      </c>
      <c r="C494" s="94" t="s">
        <v>757</v>
      </c>
      <c r="D494" s="92"/>
      <c r="E494" s="92" t="s">
        <v>200</v>
      </c>
      <c r="F494" s="92"/>
      <c r="G494" s="93" t="s">
        <v>7</v>
      </c>
      <c r="H494" s="121">
        <v>6</v>
      </c>
      <c r="J494" s="96"/>
      <c r="K494" s="95"/>
      <c r="L494" s="96"/>
      <c r="M494" s="95"/>
      <c r="N494" s="96"/>
      <c r="O494" s="95"/>
      <c r="P494" s="96"/>
      <c r="Q494" s="95"/>
      <c r="R494" s="96"/>
    </row>
    <row r="495" spans="1:18" s="93" customFormat="1" ht="15" customHeight="1" x14ac:dyDescent="0.25">
      <c r="A495" s="94">
        <v>24</v>
      </c>
      <c r="B495" s="94" t="s">
        <v>195</v>
      </c>
      <c r="C495" s="94" t="s">
        <v>758</v>
      </c>
      <c r="D495" s="92"/>
      <c r="E495" s="92" t="s">
        <v>200</v>
      </c>
      <c r="F495" s="92"/>
      <c r="G495" s="93" t="s">
        <v>7</v>
      </c>
      <c r="H495" s="121">
        <v>1</v>
      </c>
      <c r="J495" s="96"/>
      <c r="K495" s="95"/>
      <c r="L495" s="96"/>
      <c r="M495" s="95"/>
      <c r="N495" s="96"/>
      <c r="O495" s="95"/>
      <c r="P495" s="96"/>
      <c r="Q495" s="95"/>
      <c r="R495" s="96"/>
    </row>
    <row r="496" spans="1:18" s="93" customFormat="1" ht="15" customHeight="1" x14ac:dyDescent="0.25">
      <c r="A496" s="94">
        <v>24</v>
      </c>
      <c r="B496" s="93" t="s">
        <v>196</v>
      </c>
      <c r="C496" s="94" t="s">
        <v>760</v>
      </c>
      <c r="D496" s="92"/>
      <c r="E496" s="92"/>
      <c r="F496" s="92" t="s">
        <v>200</v>
      </c>
      <c r="G496" s="95" t="s">
        <v>817</v>
      </c>
      <c r="H496" s="121">
        <v>1</v>
      </c>
      <c r="J496" s="96"/>
      <c r="K496" s="95"/>
      <c r="L496" s="96"/>
      <c r="M496" s="95"/>
      <c r="N496" s="96"/>
      <c r="O496" s="95"/>
      <c r="P496" s="96"/>
      <c r="Q496" s="95"/>
      <c r="R496" s="96"/>
    </row>
    <row r="497" spans="1:18" s="93" customFormat="1" ht="15" customHeight="1" x14ac:dyDescent="0.25">
      <c r="A497" s="94">
        <v>24</v>
      </c>
      <c r="B497" s="93" t="s">
        <v>196</v>
      </c>
      <c r="C497" s="94" t="s">
        <v>773</v>
      </c>
      <c r="D497" s="92" t="s">
        <v>200</v>
      </c>
      <c r="E497" s="92"/>
      <c r="F497" s="92"/>
      <c r="G497" s="95" t="s">
        <v>258</v>
      </c>
      <c r="H497" s="121">
        <v>6</v>
      </c>
      <c r="J497" s="96"/>
      <c r="K497" s="95"/>
      <c r="L497" s="96"/>
      <c r="M497" s="95"/>
      <c r="N497" s="96"/>
      <c r="O497" s="95"/>
      <c r="P497" s="96"/>
      <c r="Q497" s="95"/>
      <c r="R497" s="96"/>
    </row>
    <row r="498" spans="1:18" s="93" customFormat="1" ht="15" customHeight="1" x14ac:dyDescent="0.25">
      <c r="A498" s="94">
        <v>24</v>
      </c>
      <c r="B498" s="93" t="s">
        <v>196</v>
      </c>
      <c r="C498" s="94" t="s">
        <v>761</v>
      </c>
      <c r="D498" s="92"/>
      <c r="E498" s="92"/>
      <c r="F498" s="92" t="s">
        <v>200</v>
      </c>
      <c r="G498" s="95" t="s">
        <v>817</v>
      </c>
      <c r="H498" s="121">
        <v>7</v>
      </c>
      <c r="J498" s="96"/>
      <c r="K498" s="95"/>
      <c r="L498" s="96"/>
      <c r="M498" s="95"/>
      <c r="N498" s="96"/>
      <c r="O498" s="95"/>
      <c r="P498" s="96"/>
      <c r="Q498" s="95"/>
      <c r="R498" s="96"/>
    </row>
    <row r="499" spans="1:18" s="93" customFormat="1" ht="15" customHeight="1" x14ac:dyDescent="0.25">
      <c r="A499" s="94">
        <v>24</v>
      </c>
      <c r="B499" s="93" t="s">
        <v>196</v>
      </c>
      <c r="C499" s="94" t="s">
        <v>762</v>
      </c>
      <c r="D499" s="92"/>
      <c r="E499" s="92"/>
      <c r="F499" s="92" t="s">
        <v>200</v>
      </c>
      <c r="G499" s="95" t="s">
        <v>817</v>
      </c>
      <c r="H499" s="121">
        <v>8</v>
      </c>
      <c r="J499" s="96"/>
      <c r="K499" s="95"/>
      <c r="L499" s="96"/>
      <c r="M499" s="95"/>
      <c r="N499" s="96"/>
      <c r="O499" s="95"/>
      <c r="P499" s="96"/>
      <c r="Q499" s="95"/>
      <c r="R499" s="96"/>
    </row>
    <row r="500" spans="1:18" s="93" customFormat="1" ht="15" customHeight="1" x14ac:dyDescent="0.25">
      <c r="A500" s="94">
        <v>24</v>
      </c>
      <c r="B500" s="93" t="s">
        <v>196</v>
      </c>
      <c r="C500" s="94" t="s">
        <v>764</v>
      </c>
      <c r="D500" s="92"/>
      <c r="E500" s="92"/>
      <c r="F500" s="92" t="s">
        <v>200</v>
      </c>
      <c r="G500" s="95" t="s">
        <v>819</v>
      </c>
      <c r="H500" s="121">
        <v>7</v>
      </c>
      <c r="J500" s="96"/>
      <c r="K500" s="95"/>
      <c r="L500" s="96"/>
      <c r="M500" s="95"/>
      <c r="N500" s="96"/>
      <c r="O500" s="95"/>
      <c r="P500" s="96"/>
      <c r="Q500" s="95"/>
      <c r="R500" s="96"/>
    </row>
    <row r="501" spans="1:18" s="93" customFormat="1" ht="15" customHeight="1" x14ac:dyDescent="0.25">
      <c r="A501" s="94">
        <v>24</v>
      </c>
      <c r="B501" s="93" t="s">
        <v>196</v>
      </c>
      <c r="C501" s="94" t="s">
        <v>765</v>
      </c>
      <c r="D501" s="92"/>
      <c r="E501" s="92"/>
      <c r="F501" s="92" t="s">
        <v>200</v>
      </c>
      <c r="G501" s="95" t="s">
        <v>819</v>
      </c>
      <c r="H501" s="121">
        <v>18</v>
      </c>
      <c r="J501" s="96"/>
      <c r="K501" s="95"/>
      <c r="L501" s="96"/>
      <c r="M501" s="95"/>
      <c r="N501" s="96"/>
      <c r="O501" s="95"/>
      <c r="P501" s="96"/>
      <c r="Q501" s="95"/>
      <c r="R501" s="96"/>
    </row>
    <row r="502" spans="1:18" s="93" customFormat="1" ht="15" customHeight="1" x14ac:dyDescent="0.25">
      <c r="A502" s="94">
        <v>24</v>
      </c>
      <c r="B502" s="93" t="s">
        <v>196</v>
      </c>
      <c r="C502" s="94" t="s">
        <v>766</v>
      </c>
      <c r="D502" s="92"/>
      <c r="E502" s="92"/>
      <c r="F502" s="92" t="s">
        <v>200</v>
      </c>
      <c r="G502" s="95" t="s">
        <v>819</v>
      </c>
      <c r="H502" s="121">
        <v>5</v>
      </c>
      <c r="J502" s="96"/>
      <c r="K502" s="95"/>
      <c r="L502" s="96"/>
      <c r="M502" s="95"/>
      <c r="N502" s="96"/>
      <c r="O502" s="95"/>
      <c r="P502" s="96"/>
      <c r="Q502" s="95"/>
      <c r="R502" s="96"/>
    </row>
    <row r="503" spans="1:18" s="93" customFormat="1" ht="15" customHeight="1" x14ac:dyDescent="0.25">
      <c r="A503" s="94">
        <v>24</v>
      </c>
      <c r="B503" s="93" t="s">
        <v>196</v>
      </c>
      <c r="C503" s="94" t="s">
        <v>775</v>
      </c>
      <c r="D503" s="92" t="s">
        <v>200</v>
      </c>
      <c r="E503" s="92"/>
      <c r="F503" s="92"/>
      <c r="G503" s="95" t="s">
        <v>259</v>
      </c>
      <c r="H503" s="121">
        <v>3</v>
      </c>
      <c r="J503" s="96"/>
      <c r="K503" s="95"/>
      <c r="L503" s="96"/>
      <c r="M503" s="95"/>
      <c r="N503" s="96"/>
      <c r="O503" s="95"/>
      <c r="P503" s="96"/>
      <c r="Q503" s="95"/>
      <c r="R503" s="96"/>
    </row>
    <row r="504" spans="1:18" s="93" customFormat="1" ht="15" customHeight="1" x14ac:dyDescent="0.25">
      <c r="A504" s="94">
        <v>24</v>
      </c>
      <c r="B504" s="94" t="s">
        <v>196</v>
      </c>
      <c r="C504" s="94" t="s">
        <v>767</v>
      </c>
      <c r="D504" s="92"/>
      <c r="E504" s="92" t="s">
        <v>200</v>
      </c>
      <c r="F504" s="92"/>
      <c r="G504" s="93" t="s">
        <v>7</v>
      </c>
      <c r="H504" s="121">
        <v>12</v>
      </c>
      <c r="J504" s="96"/>
      <c r="K504" s="95"/>
      <c r="L504" s="96"/>
      <c r="M504" s="95"/>
      <c r="N504" s="96"/>
      <c r="O504" s="95"/>
      <c r="P504" s="96"/>
      <c r="Q504" s="95"/>
      <c r="R504" s="96"/>
    </row>
    <row r="505" spans="1:18" s="93" customFormat="1" ht="15" customHeight="1" x14ac:dyDescent="0.25">
      <c r="A505" s="94">
        <v>24</v>
      </c>
      <c r="B505" s="94" t="s">
        <v>196</v>
      </c>
      <c r="C505" s="94" t="s">
        <v>768</v>
      </c>
      <c r="D505" s="92"/>
      <c r="E505" s="92" t="s">
        <v>200</v>
      </c>
      <c r="F505" s="92"/>
      <c r="G505" s="93" t="s">
        <v>7</v>
      </c>
      <c r="H505" s="121">
        <v>12</v>
      </c>
      <c r="J505" s="96"/>
      <c r="K505" s="95"/>
      <c r="L505" s="96"/>
      <c r="M505" s="95"/>
      <c r="N505" s="96"/>
      <c r="O505" s="95"/>
      <c r="P505" s="96"/>
      <c r="Q505" s="95"/>
      <c r="R505" s="96"/>
    </row>
    <row r="506" spans="1:18" s="93" customFormat="1" ht="15" customHeight="1" x14ac:dyDescent="0.25">
      <c r="A506" s="94">
        <v>24</v>
      </c>
      <c r="B506" s="93" t="s">
        <v>196</v>
      </c>
      <c r="C506" s="94" t="s">
        <v>759</v>
      </c>
      <c r="D506" s="92" t="s">
        <v>200</v>
      </c>
      <c r="E506" s="92"/>
      <c r="F506" s="92"/>
      <c r="G506" s="95" t="s">
        <v>257</v>
      </c>
      <c r="H506" s="121">
        <v>7</v>
      </c>
      <c r="J506" s="96"/>
      <c r="K506" s="95"/>
      <c r="L506" s="96"/>
      <c r="M506" s="95"/>
      <c r="N506" s="96"/>
      <c r="O506" s="95"/>
      <c r="P506" s="96"/>
      <c r="Q506" s="95"/>
      <c r="R506" s="96"/>
    </row>
    <row r="507" spans="1:18" s="93" customFormat="1" ht="15" customHeight="1" x14ac:dyDescent="0.25">
      <c r="A507" s="94">
        <v>24</v>
      </c>
      <c r="B507" s="93" t="s">
        <v>196</v>
      </c>
      <c r="C507" s="94" t="s">
        <v>763</v>
      </c>
      <c r="D507" s="92" t="s">
        <v>200</v>
      </c>
      <c r="E507" s="92"/>
      <c r="F507" s="92"/>
      <c r="G507" s="95" t="s">
        <v>824</v>
      </c>
      <c r="H507" s="121">
        <v>6</v>
      </c>
      <c r="I507" s="93" t="s">
        <v>203</v>
      </c>
      <c r="J507" s="96">
        <v>6</v>
      </c>
      <c r="K507" s="95"/>
      <c r="L507" s="96"/>
      <c r="M507" s="95"/>
      <c r="N507" s="96"/>
      <c r="O507" s="95"/>
      <c r="P507" s="96"/>
      <c r="Q507" s="95"/>
      <c r="R507" s="96"/>
    </row>
    <row r="508" spans="1:18" s="93" customFormat="1" ht="15" customHeight="1" x14ac:dyDescent="0.25">
      <c r="A508" s="94">
        <v>24</v>
      </c>
      <c r="B508" s="93" t="s">
        <v>196</v>
      </c>
      <c r="C508" s="94" t="s">
        <v>772</v>
      </c>
      <c r="D508" s="92" t="s">
        <v>200</v>
      </c>
      <c r="E508" s="92"/>
      <c r="F508" s="92"/>
      <c r="G508" s="95" t="s">
        <v>252</v>
      </c>
      <c r="H508" s="121">
        <v>2</v>
      </c>
      <c r="J508" s="96"/>
      <c r="K508" s="95"/>
      <c r="L508" s="96"/>
      <c r="M508" s="95"/>
      <c r="N508" s="96"/>
      <c r="O508" s="95"/>
      <c r="P508" s="96"/>
      <c r="Q508" s="95"/>
      <c r="R508" s="96"/>
    </row>
    <row r="509" spans="1:18" s="93" customFormat="1" ht="15" customHeight="1" x14ac:dyDescent="0.25">
      <c r="A509" s="94">
        <v>24</v>
      </c>
      <c r="B509" s="93" t="s">
        <v>196</v>
      </c>
      <c r="C509" s="94" t="s">
        <v>776</v>
      </c>
      <c r="D509" s="92" t="s">
        <v>200</v>
      </c>
      <c r="E509" s="92"/>
      <c r="F509" s="92"/>
      <c r="G509" s="95" t="s">
        <v>201</v>
      </c>
      <c r="H509" s="121">
        <v>1</v>
      </c>
      <c r="J509" s="96"/>
      <c r="K509" s="95"/>
      <c r="L509" s="96"/>
      <c r="M509" s="95"/>
      <c r="N509" s="96"/>
      <c r="O509" s="95"/>
      <c r="P509" s="96"/>
      <c r="Q509" s="95"/>
      <c r="R509" s="96"/>
    </row>
    <row r="510" spans="1:18" s="93" customFormat="1" ht="15" customHeight="1" x14ac:dyDescent="0.25">
      <c r="A510" s="94">
        <v>24</v>
      </c>
      <c r="B510" s="93" t="s">
        <v>196</v>
      </c>
      <c r="C510" s="94" t="s">
        <v>771</v>
      </c>
      <c r="D510" s="92" t="s">
        <v>200</v>
      </c>
      <c r="E510" s="92"/>
      <c r="F510" s="92"/>
      <c r="G510" s="95" t="s">
        <v>203</v>
      </c>
      <c r="H510" s="121">
        <v>10</v>
      </c>
      <c r="J510" s="96"/>
      <c r="K510" s="95"/>
      <c r="L510" s="96"/>
      <c r="M510" s="95"/>
      <c r="N510" s="96"/>
      <c r="O510" s="95"/>
      <c r="P510" s="96"/>
      <c r="Q510" s="95"/>
      <c r="R510" s="96"/>
    </row>
    <row r="511" spans="1:18" s="93" customFormat="1" ht="15" customHeight="1" x14ac:dyDescent="0.25">
      <c r="A511" s="94">
        <v>24</v>
      </c>
      <c r="B511" s="93" t="s">
        <v>196</v>
      </c>
      <c r="C511" s="94" t="s">
        <v>774</v>
      </c>
      <c r="D511" s="92"/>
      <c r="E511" s="92"/>
      <c r="F511" s="92" t="s">
        <v>200</v>
      </c>
      <c r="G511" s="95" t="s">
        <v>254</v>
      </c>
      <c r="H511" s="121">
        <v>1</v>
      </c>
      <c r="J511" s="96"/>
      <c r="K511" s="95"/>
      <c r="L511" s="96"/>
      <c r="M511" s="95"/>
      <c r="N511" s="96"/>
      <c r="O511" s="95"/>
      <c r="P511" s="96"/>
      <c r="Q511" s="95"/>
      <c r="R511" s="96"/>
    </row>
    <row r="512" spans="1:18" s="93" customFormat="1" ht="15" customHeight="1" x14ac:dyDescent="0.25">
      <c r="A512" s="94">
        <v>24</v>
      </c>
      <c r="B512" s="93" t="s">
        <v>196</v>
      </c>
      <c r="C512" s="94" t="s">
        <v>769</v>
      </c>
      <c r="D512" s="92"/>
      <c r="E512" s="92"/>
      <c r="F512" s="92" t="s">
        <v>200</v>
      </c>
      <c r="G512" s="95" t="s">
        <v>202</v>
      </c>
      <c r="H512" s="121">
        <v>27</v>
      </c>
      <c r="J512" s="96"/>
      <c r="K512" s="95"/>
      <c r="L512" s="96"/>
      <c r="M512" s="95"/>
      <c r="N512" s="96"/>
      <c r="O512" s="95"/>
      <c r="P512" s="96"/>
      <c r="Q512" s="95"/>
      <c r="R512" s="96"/>
    </row>
    <row r="513" spans="1:18" s="93" customFormat="1" ht="15" customHeight="1" x14ac:dyDescent="0.25">
      <c r="A513" s="94">
        <v>24</v>
      </c>
      <c r="B513" s="93" t="s">
        <v>196</v>
      </c>
      <c r="C513" s="94" t="s">
        <v>770</v>
      </c>
      <c r="D513" s="92"/>
      <c r="E513" s="92"/>
      <c r="F513" s="92" t="s">
        <v>200</v>
      </c>
      <c r="G513" s="95" t="s">
        <v>202</v>
      </c>
      <c r="H513" s="121">
        <v>6</v>
      </c>
      <c r="J513" s="96"/>
      <c r="K513" s="95"/>
      <c r="L513" s="96"/>
      <c r="M513" s="95"/>
      <c r="N513" s="96"/>
      <c r="O513" s="95"/>
      <c r="P513" s="96"/>
      <c r="Q513" s="95"/>
      <c r="R513" s="96"/>
    </row>
    <row r="514" spans="1:18" s="93" customFormat="1" ht="15" customHeight="1" x14ac:dyDescent="0.25">
      <c r="A514" s="94">
        <v>24</v>
      </c>
      <c r="B514" s="94" t="s">
        <v>196</v>
      </c>
      <c r="C514" s="94" t="s">
        <v>777</v>
      </c>
      <c r="D514" s="92"/>
      <c r="E514" s="92" t="s">
        <v>200</v>
      </c>
      <c r="F514" s="92"/>
      <c r="G514" s="93" t="s">
        <v>7</v>
      </c>
      <c r="H514" s="121">
        <v>61</v>
      </c>
      <c r="J514" s="96"/>
      <c r="K514" s="95"/>
      <c r="L514" s="96"/>
      <c r="M514" s="95"/>
      <c r="N514" s="96"/>
      <c r="O514" s="95"/>
      <c r="P514" s="96"/>
      <c r="Q514" s="95"/>
      <c r="R514" s="96"/>
    </row>
    <row r="515" spans="1:18" s="93" customFormat="1" ht="15" customHeight="1" x14ac:dyDescent="0.25">
      <c r="A515" s="94">
        <v>24</v>
      </c>
      <c r="B515" s="94" t="s">
        <v>196</v>
      </c>
      <c r="C515" s="94" t="s">
        <v>778</v>
      </c>
      <c r="D515" s="92"/>
      <c r="E515" s="92" t="s">
        <v>200</v>
      </c>
      <c r="F515" s="92"/>
      <c r="G515" s="93" t="s">
        <v>7</v>
      </c>
      <c r="H515" s="121">
        <v>28</v>
      </c>
      <c r="J515" s="96"/>
      <c r="K515" s="95"/>
      <c r="L515" s="96"/>
      <c r="M515" s="95"/>
      <c r="N515" s="96"/>
      <c r="O515" s="95"/>
      <c r="P515" s="96"/>
      <c r="Q515" s="95"/>
      <c r="R515" s="96"/>
    </row>
    <row r="516" spans="1:18" s="93" customFormat="1" ht="15" customHeight="1" x14ac:dyDescent="0.25">
      <c r="A516" s="94">
        <v>24</v>
      </c>
      <c r="B516" s="94" t="s">
        <v>244</v>
      </c>
      <c r="C516" s="94" t="s">
        <v>779</v>
      </c>
      <c r="D516" s="92"/>
      <c r="E516" s="92" t="s">
        <v>200</v>
      </c>
      <c r="F516" s="92"/>
      <c r="G516" s="93" t="s">
        <v>7</v>
      </c>
      <c r="H516" s="121">
        <v>1</v>
      </c>
      <c r="J516" s="96"/>
      <c r="K516" s="95"/>
      <c r="L516" s="96"/>
      <c r="M516" s="95"/>
      <c r="N516" s="96"/>
      <c r="O516" s="95"/>
      <c r="P516" s="96"/>
      <c r="Q516" s="95"/>
      <c r="R516" s="96"/>
    </row>
    <row r="517" spans="1:18" s="93" customFormat="1" ht="15" customHeight="1" x14ac:dyDescent="0.25">
      <c r="A517" s="94">
        <v>24</v>
      </c>
      <c r="B517" s="93" t="s">
        <v>244</v>
      </c>
      <c r="C517" s="94" t="s">
        <v>780</v>
      </c>
      <c r="D517" s="92"/>
      <c r="E517" s="92"/>
      <c r="F517" s="92" t="s">
        <v>200</v>
      </c>
      <c r="G517" s="95" t="s">
        <v>202</v>
      </c>
      <c r="H517" s="121">
        <v>3</v>
      </c>
      <c r="J517" s="96"/>
      <c r="K517" s="95"/>
      <c r="L517" s="96"/>
      <c r="M517" s="95"/>
      <c r="N517" s="96"/>
      <c r="O517" s="95"/>
      <c r="P517" s="96"/>
      <c r="Q517" s="95"/>
      <c r="R517" s="96"/>
    </row>
    <row r="518" spans="1:18" s="93" customFormat="1" ht="15" customHeight="1" x14ac:dyDescent="0.25">
      <c r="A518" s="94">
        <v>24</v>
      </c>
      <c r="B518" s="93" t="s">
        <v>197</v>
      </c>
      <c r="C518" s="94" t="s">
        <v>781</v>
      </c>
      <c r="D518" s="92" t="s">
        <v>200</v>
      </c>
      <c r="E518" s="92"/>
      <c r="F518" s="92"/>
      <c r="G518" s="95" t="s">
        <v>819</v>
      </c>
      <c r="H518" s="121">
        <v>3</v>
      </c>
      <c r="I518" s="93" t="s">
        <v>257</v>
      </c>
      <c r="J518" s="96">
        <v>1</v>
      </c>
      <c r="K518" s="95"/>
      <c r="L518" s="96"/>
      <c r="M518" s="95"/>
      <c r="N518" s="96"/>
      <c r="O518" s="95"/>
      <c r="P518" s="96"/>
      <c r="Q518" s="95"/>
      <c r="R518" s="96"/>
    </row>
    <row r="519" spans="1:18" s="93" customFormat="1" ht="15" customHeight="1" x14ac:dyDescent="0.25">
      <c r="A519" s="94">
        <v>24</v>
      </c>
      <c r="B519" s="93" t="s">
        <v>245</v>
      </c>
      <c r="C519" s="94" t="s">
        <v>782</v>
      </c>
      <c r="D519" s="92"/>
      <c r="E519" s="92"/>
      <c r="F519" s="92" t="s">
        <v>200</v>
      </c>
      <c r="G519" s="95" t="s">
        <v>819</v>
      </c>
      <c r="H519" s="121">
        <v>4</v>
      </c>
      <c r="J519" s="96"/>
      <c r="K519" s="95"/>
      <c r="L519" s="96"/>
      <c r="M519" s="95"/>
      <c r="N519" s="96"/>
      <c r="O519" s="95"/>
      <c r="P519" s="96"/>
      <c r="Q519" s="95"/>
      <c r="R519" s="96"/>
    </row>
    <row r="520" spans="1:18" s="93" customFormat="1" ht="15" customHeight="1" x14ac:dyDescent="0.25">
      <c r="A520" s="94">
        <v>24</v>
      </c>
      <c r="B520" s="94" t="s">
        <v>246</v>
      </c>
      <c r="C520" s="94" t="s">
        <v>783</v>
      </c>
      <c r="D520" s="92"/>
      <c r="E520" s="92" t="s">
        <v>200</v>
      </c>
      <c r="F520" s="92"/>
      <c r="G520" s="93" t="s">
        <v>7</v>
      </c>
      <c r="H520" s="121">
        <v>1</v>
      </c>
      <c r="J520" s="96"/>
      <c r="K520" s="95"/>
      <c r="L520" s="96"/>
      <c r="M520" s="95"/>
      <c r="N520" s="96"/>
      <c r="O520" s="95"/>
      <c r="P520" s="96"/>
      <c r="Q520" s="95"/>
      <c r="R520" s="96"/>
    </row>
    <row r="521" spans="1:18" s="93" customFormat="1" ht="15" customHeight="1" x14ac:dyDescent="0.25">
      <c r="A521" s="94">
        <v>24</v>
      </c>
      <c r="B521" s="93" t="s">
        <v>247</v>
      </c>
      <c r="C521" s="94" t="s">
        <v>784</v>
      </c>
      <c r="D521" s="92"/>
      <c r="E521" s="92"/>
      <c r="F521" s="92" t="s">
        <v>200</v>
      </c>
      <c r="G521" s="95" t="s">
        <v>819</v>
      </c>
      <c r="H521" s="121">
        <v>1</v>
      </c>
      <c r="J521" s="96"/>
      <c r="K521" s="95"/>
      <c r="L521" s="96"/>
      <c r="M521" s="95"/>
      <c r="N521" s="96"/>
      <c r="O521" s="95"/>
      <c r="P521" s="96"/>
      <c r="Q521" s="95"/>
      <c r="R521" s="96"/>
    </row>
    <row r="522" spans="1:18" s="93" customFormat="1" ht="15" customHeight="1" x14ac:dyDescent="0.25">
      <c r="A522" s="94">
        <v>24</v>
      </c>
      <c r="B522" s="93" t="s">
        <v>785</v>
      </c>
      <c r="C522" s="94" t="s">
        <v>786</v>
      </c>
      <c r="D522" s="92"/>
      <c r="E522" s="92"/>
      <c r="F522" s="92" t="s">
        <v>200</v>
      </c>
      <c r="G522" s="95" t="s">
        <v>819</v>
      </c>
      <c r="H522" s="121">
        <v>2</v>
      </c>
      <c r="J522" s="96"/>
      <c r="K522" s="95"/>
      <c r="L522" s="96"/>
      <c r="M522" s="95"/>
      <c r="N522" s="96"/>
      <c r="O522" s="95"/>
      <c r="P522" s="96"/>
      <c r="Q522" s="95"/>
      <c r="R522" s="96"/>
    </row>
    <row r="523" spans="1:18" s="93" customFormat="1" ht="15" customHeight="1" x14ac:dyDescent="0.25">
      <c r="A523" s="94">
        <v>24</v>
      </c>
      <c r="B523" s="93" t="s">
        <v>787</v>
      </c>
      <c r="C523" s="94" t="s">
        <v>788</v>
      </c>
      <c r="D523" s="92"/>
      <c r="E523" s="92"/>
      <c r="F523" s="92" t="s">
        <v>200</v>
      </c>
      <c r="G523" s="95" t="s">
        <v>256</v>
      </c>
      <c r="H523" s="121">
        <v>3</v>
      </c>
      <c r="J523" s="96"/>
      <c r="K523" s="95"/>
      <c r="L523" s="96"/>
      <c r="M523" s="95"/>
      <c r="N523" s="96"/>
      <c r="O523" s="95"/>
      <c r="P523" s="96"/>
      <c r="Q523" s="95"/>
      <c r="R523" s="96"/>
    </row>
    <row r="524" spans="1:18" s="93" customFormat="1" ht="15" customHeight="1" x14ac:dyDescent="0.25">
      <c r="A524" s="93">
        <v>48</v>
      </c>
      <c r="B524" s="93" t="s">
        <v>142</v>
      </c>
      <c r="C524" s="94" t="s">
        <v>789</v>
      </c>
      <c r="D524" s="92"/>
      <c r="E524" s="92"/>
      <c r="F524" s="92" t="s">
        <v>200</v>
      </c>
      <c r="G524" s="95" t="s">
        <v>817</v>
      </c>
      <c r="H524" s="121">
        <v>1</v>
      </c>
      <c r="J524" s="96"/>
      <c r="K524" s="95"/>
      <c r="L524" s="96"/>
      <c r="M524" s="95"/>
      <c r="N524" s="96"/>
      <c r="O524" s="95"/>
      <c r="P524" s="96"/>
      <c r="Q524" s="95"/>
      <c r="R524" s="96"/>
    </row>
    <row r="525" spans="1:18" s="93" customFormat="1" ht="15" customHeight="1" x14ac:dyDescent="0.25">
      <c r="A525" s="93">
        <v>48</v>
      </c>
      <c r="B525" s="93" t="s">
        <v>142</v>
      </c>
      <c r="C525" s="94" t="s">
        <v>790</v>
      </c>
      <c r="D525" s="92"/>
      <c r="E525" s="92"/>
      <c r="F525" s="92" t="s">
        <v>200</v>
      </c>
      <c r="G525" s="95" t="s">
        <v>819</v>
      </c>
      <c r="H525" s="121">
        <v>8</v>
      </c>
      <c r="J525" s="96"/>
      <c r="K525" s="95"/>
      <c r="L525" s="96"/>
      <c r="M525" s="95"/>
      <c r="N525" s="96"/>
      <c r="O525" s="95"/>
      <c r="P525" s="96"/>
      <c r="Q525" s="95"/>
      <c r="R525" s="96"/>
    </row>
    <row r="526" spans="1:18" s="93" customFormat="1" ht="15" customHeight="1" x14ac:dyDescent="0.25">
      <c r="A526" s="93">
        <v>48</v>
      </c>
      <c r="B526" s="93" t="s">
        <v>142</v>
      </c>
      <c r="C526" s="94" t="s">
        <v>791</v>
      </c>
      <c r="D526" s="92" t="s">
        <v>200</v>
      </c>
      <c r="E526" s="92"/>
      <c r="F526" s="92"/>
      <c r="G526" s="95" t="s">
        <v>202</v>
      </c>
      <c r="H526" s="121">
        <v>7</v>
      </c>
      <c r="I526" s="93" t="s">
        <v>254</v>
      </c>
      <c r="J526" s="96">
        <v>1</v>
      </c>
      <c r="K526" s="95"/>
      <c r="L526" s="96"/>
      <c r="M526" s="95"/>
      <c r="N526" s="96"/>
      <c r="O526" s="95"/>
      <c r="P526" s="96"/>
      <c r="Q526" s="95"/>
      <c r="R526" s="96"/>
    </row>
    <row r="527" spans="1:18" s="93" customFormat="1" ht="15" customHeight="1" x14ac:dyDescent="0.25">
      <c r="A527" s="93">
        <v>48</v>
      </c>
      <c r="B527" s="93" t="s">
        <v>142</v>
      </c>
      <c r="C527" s="94" t="s">
        <v>792</v>
      </c>
      <c r="D527" s="92"/>
      <c r="E527" s="92"/>
      <c r="F527" s="92" t="s">
        <v>200</v>
      </c>
      <c r="G527" s="95" t="s">
        <v>203</v>
      </c>
      <c r="H527" s="121">
        <v>24</v>
      </c>
      <c r="J527" s="96"/>
      <c r="K527" s="95"/>
      <c r="L527" s="96"/>
      <c r="M527" s="95"/>
      <c r="N527" s="96"/>
      <c r="O527" s="95"/>
      <c r="P527" s="96"/>
      <c r="Q527" s="95"/>
      <c r="R527" s="96"/>
    </row>
    <row r="528" spans="1:18" s="93" customFormat="1" ht="15" customHeight="1" x14ac:dyDescent="0.25">
      <c r="A528" s="93">
        <v>48</v>
      </c>
      <c r="B528" s="93" t="s">
        <v>142</v>
      </c>
      <c r="C528" s="94" t="s">
        <v>793</v>
      </c>
      <c r="D528" s="92" t="s">
        <v>200</v>
      </c>
      <c r="E528" s="92"/>
      <c r="F528" s="92"/>
      <c r="G528" s="95" t="s">
        <v>203</v>
      </c>
      <c r="H528" s="121">
        <v>20</v>
      </c>
      <c r="I528" s="93" t="s">
        <v>271</v>
      </c>
      <c r="J528" s="96">
        <v>1</v>
      </c>
      <c r="K528" s="95"/>
      <c r="L528" s="96"/>
      <c r="M528" s="95"/>
      <c r="N528" s="96"/>
      <c r="O528" s="95"/>
      <c r="P528" s="96"/>
      <c r="Q528" s="95"/>
      <c r="R528" s="96"/>
    </row>
    <row r="529" spans="1:18" s="93" customFormat="1" ht="15" customHeight="1" x14ac:dyDescent="0.25">
      <c r="A529" s="93">
        <v>48</v>
      </c>
      <c r="B529" s="93" t="s">
        <v>142</v>
      </c>
      <c r="C529" s="94" t="s">
        <v>794</v>
      </c>
      <c r="D529" s="92"/>
      <c r="E529" s="92"/>
      <c r="F529" s="92" t="s">
        <v>200</v>
      </c>
      <c r="G529" s="95" t="s">
        <v>201</v>
      </c>
      <c r="H529" s="121">
        <v>7</v>
      </c>
      <c r="J529" s="96"/>
      <c r="K529" s="95"/>
      <c r="L529" s="96"/>
      <c r="M529" s="95"/>
      <c r="N529" s="96"/>
      <c r="O529" s="95"/>
      <c r="P529" s="96"/>
      <c r="Q529" s="95"/>
      <c r="R529" s="96"/>
    </row>
    <row r="530" spans="1:18" s="93" customFormat="1" ht="15" customHeight="1" x14ac:dyDescent="0.25">
      <c r="A530" s="93">
        <v>48</v>
      </c>
      <c r="B530" s="93" t="s">
        <v>142</v>
      </c>
      <c r="C530" s="94" t="s">
        <v>795</v>
      </c>
      <c r="D530" s="92"/>
      <c r="E530" s="92"/>
      <c r="F530" s="92" t="s">
        <v>200</v>
      </c>
      <c r="G530" s="95" t="s">
        <v>201</v>
      </c>
      <c r="H530" s="121">
        <v>10</v>
      </c>
      <c r="J530" s="96"/>
      <c r="K530" s="95"/>
      <c r="L530" s="96"/>
      <c r="M530" s="95"/>
      <c r="N530" s="96"/>
      <c r="O530" s="95"/>
      <c r="P530" s="96"/>
      <c r="Q530" s="95"/>
      <c r="R530" s="96"/>
    </row>
    <row r="531" spans="1:18" s="93" customFormat="1" ht="15" customHeight="1" x14ac:dyDescent="0.25">
      <c r="A531" s="93">
        <v>48</v>
      </c>
      <c r="B531" s="93" t="s">
        <v>198</v>
      </c>
      <c r="C531" s="94" t="s">
        <v>796</v>
      </c>
      <c r="D531" s="92"/>
      <c r="E531" s="92"/>
      <c r="F531" s="92" t="s">
        <v>200</v>
      </c>
      <c r="G531" s="95" t="s">
        <v>819</v>
      </c>
      <c r="H531" s="121">
        <v>8</v>
      </c>
      <c r="J531" s="96"/>
      <c r="K531" s="95"/>
      <c r="L531" s="96"/>
      <c r="M531" s="95"/>
      <c r="N531" s="96"/>
      <c r="O531" s="95"/>
      <c r="P531" s="96"/>
      <c r="Q531" s="95"/>
      <c r="R531" s="96"/>
    </row>
    <row r="532" spans="1:18" s="93" customFormat="1" ht="15" customHeight="1" x14ac:dyDescent="0.25">
      <c r="A532" s="93">
        <v>48</v>
      </c>
      <c r="B532" s="93" t="s">
        <v>198</v>
      </c>
      <c r="C532" s="94" t="s">
        <v>797</v>
      </c>
      <c r="D532" s="92"/>
      <c r="E532" s="92"/>
      <c r="F532" s="92" t="s">
        <v>200</v>
      </c>
      <c r="G532" s="95" t="s">
        <v>202</v>
      </c>
      <c r="H532" s="121">
        <v>8</v>
      </c>
      <c r="J532" s="96"/>
      <c r="K532" s="95"/>
      <c r="L532" s="96"/>
      <c r="M532" s="95"/>
      <c r="N532" s="96"/>
      <c r="O532" s="95"/>
      <c r="P532" s="96"/>
      <c r="Q532" s="95"/>
      <c r="R532" s="96"/>
    </row>
    <row r="533" spans="1:18" s="93" customFormat="1" ht="15" customHeight="1" x14ac:dyDescent="0.25">
      <c r="A533" s="93">
        <v>48</v>
      </c>
      <c r="B533" s="93" t="s">
        <v>198</v>
      </c>
      <c r="C533" s="94" t="s">
        <v>798</v>
      </c>
      <c r="D533" s="92"/>
      <c r="E533" s="92"/>
      <c r="F533" s="92" t="s">
        <v>200</v>
      </c>
      <c r="G533" s="95" t="s">
        <v>203</v>
      </c>
      <c r="H533" s="121">
        <v>24</v>
      </c>
      <c r="J533" s="96"/>
      <c r="K533" s="95"/>
      <c r="L533" s="96"/>
      <c r="M533" s="95"/>
      <c r="N533" s="96"/>
      <c r="O533" s="95"/>
      <c r="P533" s="96"/>
      <c r="Q533" s="95"/>
      <c r="R533" s="96"/>
    </row>
    <row r="534" spans="1:18" s="93" customFormat="1" ht="15" customHeight="1" x14ac:dyDescent="0.25">
      <c r="A534" s="93">
        <v>48</v>
      </c>
      <c r="B534" s="93" t="s">
        <v>198</v>
      </c>
      <c r="C534" s="94" t="s">
        <v>799</v>
      </c>
      <c r="D534" s="92" t="s">
        <v>200</v>
      </c>
      <c r="E534" s="92"/>
      <c r="F534" s="92"/>
      <c r="G534" s="95" t="s">
        <v>203</v>
      </c>
      <c r="H534" s="121">
        <v>20</v>
      </c>
      <c r="I534" s="93" t="s">
        <v>271</v>
      </c>
      <c r="J534" s="96">
        <v>1</v>
      </c>
      <c r="K534" s="95"/>
      <c r="L534" s="96"/>
      <c r="M534" s="95"/>
      <c r="N534" s="96"/>
      <c r="O534" s="95"/>
      <c r="P534" s="96"/>
      <c r="Q534" s="95"/>
      <c r="R534" s="96"/>
    </row>
    <row r="535" spans="1:18" s="93" customFormat="1" ht="15" customHeight="1" x14ac:dyDescent="0.25">
      <c r="A535" s="93">
        <v>48</v>
      </c>
      <c r="B535" s="93" t="s">
        <v>198</v>
      </c>
      <c r="C535" s="94" t="s">
        <v>800</v>
      </c>
      <c r="D535" s="92"/>
      <c r="E535" s="92"/>
      <c r="F535" s="92" t="s">
        <v>200</v>
      </c>
      <c r="G535" s="95" t="s">
        <v>201</v>
      </c>
      <c r="H535" s="121">
        <v>7</v>
      </c>
      <c r="J535" s="96"/>
      <c r="K535" s="95"/>
      <c r="L535" s="96"/>
      <c r="M535" s="95"/>
      <c r="N535" s="96"/>
      <c r="O535" s="95"/>
      <c r="P535" s="96"/>
      <c r="Q535" s="95"/>
      <c r="R535" s="96"/>
    </row>
    <row r="536" spans="1:18" s="93" customFormat="1" ht="15" customHeight="1" x14ac:dyDescent="0.25">
      <c r="A536" s="93">
        <v>48</v>
      </c>
      <c r="B536" s="93" t="s">
        <v>198</v>
      </c>
      <c r="C536" s="94" t="s">
        <v>801</v>
      </c>
      <c r="D536" s="92"/>
      <c r="E536" s="92"/>
      <c r="F536" s="92" t="s">
        <v>200</v>
      </c>
      <c r="G536" s="95" t="s">
        <v>201</v>
      </c>
      <c r="H536" s="121">
        <v>10</v>
      </c>
      <c r="J536" s="96"/>
      <c r="K536" s="95"/>
      <c r="L536" s="96"/>
      <c r="M536" s="95"/>
      <c r="N536" s="96"/>
      <c r="O536" s="95"/>
      <c r="P536" s="96"/>
      <c r="Q536" s="95"/>
      <c r="R536" s="96"/>
    </row>
    <row r="537" spans="1:18" s="93" customFormat="1" ht="15" customHeight="1" x14ac:dyDescent="0.25">
      <c r="A537" s="93">
        <v>48</v>
      </c>
      <c r="B537" s="93" t="s">
        <v>248</v>
      </c>
      <c r="C537" s="94" t="s">
        <v>802</v>
      </c>
      <c r="D537" s="92"/>
      <c r="E537" s="92"/>
      <c r="F537" s="92" t="s">
        <v>200</v>
      </c>
      <c r="G537" s="95" t="s">
        <v>817</v>
      </c>
      <c r="H537" s="121">
        <v>1</v>
      </c>
      <c r="J537" s="96"/>
      <c r="K537" s="95"/>
      <c r="L537" s="96"/>
      <c r="M537" s="95"/>
      <c r="N537" s="96"/>
      <c r="O537" s="95"/>
      <c r="P537" s="96"/>
      <c r="Q537" s="95"/>
      <c r="R537" s="96"/>
    </row>
    <row r="538" spans="1:18" s="93" customFormat="1" ht="15" customHeight="1" x14ac:dyDescent="0.25">
      <c r="A538" s="93">
        <v>48</v>
      </c>
      <c r="B538" s="93" t="s">
        <v>248</v>
      </c>
      <c r="C538" s="94" t="s">
        <v>803</v>
      </c>
      <c r="D538" s="92"/>
      <c r="E538" s="92"/>
      <c r="F538" s="92" t="s">
        <v>200</v>
      </c>
      <c r="G538" s="95" t="s">
        <v>819</v>
      </c>
      <c r="H538" s="121">
        <v>6</v>
      </c>
      <c r="J538" s="96"/>
      <c r="K538" s="95"/>
      <c r="L538" s="96"/>
      <c r="M538" s="95"/>
      <c r="N538" s="96"/>
      <c r="O538" s="95"/>
      <c r="P538" s="96"/>
      <c r="Q538" s="95"/>
      <c r="R538" s="96"/>
    </row>
    <row r="539" spans="1:18" s="93" customFormat="1" ht="15" customHeight="1" x14ac:dyDescent="0.25">
      <c r="A539" s="93">
        <v>48</v>
      </c>
      <c r="B539" s="93" t="s">
        <v>199</v>
      </c>
      <c r="C539" s="94" t="s">
        <v>804</v>
      </c>
      <c r="D539" s="92"/>
      <c r="E539" s="92"/>
      <c r="F539" s="92" t="s">
        <v>200</v>
      </c>
      <c r="G539" s="95" t="s">
        <v>817</v>
      </c>
      <c r="H539" s="121">
        <v>1</v>
      </c>
      <c r="J539" s="96"/>
      <c r="K539" s="95"/>
      <c r="L539" s="96"/>
      <c r="M539" s="95"/>
      <c r="N539" s="96"/>
      <c r="O539" s="95"/>
      <c r="P539" s="96"/>
      <c r="Q539" s="95"/>
      <c r="R539" s="96"/>
    </row>
    <row r="540" spans="1:18" s="93" customFormat="1" ht="15" customHeight="1" x14ac:dyDescent="0.25">
      <c r="A540" s="93">
        <v>48</v>
      </c>
      <c r="B540" s="93" t="s">
        <v>199</v>
      </c>
      <c r="C540" s="94" t="s">
        <v>805</v>
      </c>
      <c r="D540" s="92"/>
      <c r="E540" s="92"/>
      <c r="F540" s="92" t="s">
        <v>200</v>
      </c>
      <c r="G540" s="95" t="s">
        <v>819</v>
      </c>
      <c r="H540" s="121">
        <v>8</v>
      </c>
      <c r="J540" s="96"/>
      <c r="K540" s="95"/>
      <c r="L540" s="96"/>
      <c r="M540" s="95"/>
      <c r="N540" s="96"/>
      <c r="O540" s="95"/>
      <c r="P540" s="96"/>
      <c r="Q540" s="95"/>
      <c r="R540" s="96"/>
    </row>
    <row r="541" spans="1:18" s="93" customFormat="1" ht="15" customHeight="1" x14ac:dyDescent="0.25">
      <c r="A541" s="93">
        <v>48</v>
      </c>
      <c r="B541" s="93" t="s">
        <v>199</v>
      </c>
      <c r="C541" s="94" t="s">
        <v>806</v>
      </c>
      <c r="D541" s="92"/>
      <c r="E541" s="92"/>
      <c r="F541" s="92" t="s">
        <v>200</v>
      </c>
      <c r="G541" s="95" t="s">
        <v>202</v>
      </c>
      <c r="H541" s="121">
        <v>3</v>
      </c>
      <c r="J541" s="96"/>
      <c r="K541" s="95"/>
      <c r="L541" s="96"/>
      <c r="M541" s="95"/>
      <c r="N541" s="96"/>
      <c r="O541" s="95"/>
      <c r="P541" s="96"/>
      <c r="Q541" s="95"/>
      <c r="R541" s="96"/>
    </row>
    <row r="542" spans="1:18" s="93" customFormat="1" ht="15" customHeight="1" x14ac:dyDescent="0.25">
      <c r="A542" s="93">
        <v>48</v>
      </c>
      <c r="B542" s="93" t="s">
        <v>807</v>
      </c>
      <c r="C542" s="94" t="s">
        <v>808</v>
      </c>
      <c r="D542" s="92"/>
      <c r="E542" s="92"/>
      <c r="F542" s="92" t="s">
        <v>200</v>
      </c>
      <c r="G542" s="95" t="s">
        <v>202</v>
      </c>
      <c r="H542" s="121">
        <v>2</v>
      </c>
      <c r="J542" s="96"/>
      <c r="K542" s="95"/>
      <c r="L542" s="96"/>
      <c r="M542" s="95"/>
      <c r="N542" s="96"/>
      <c r="O542" s="95"/>
      <c r="P542" s="96"/>
      <c r="Q542" s="95"/>
      <c r="R542" s="96"/>
    </row>
    <row r="543" spans="1:18" s="93" customFormat="1" ht="15" customHeight="1" x14ac:dyDescent="0.25">
      <c r="A543" s="93">
        <v>48</v>
      </c>
      <c r="B543" s="93" t="s">
        <v>807</v>
      </c>
      <c r="C543" s="94" t="s">
        <v>809</v>
      </c>
      <c r="D543" s="92"/>
      <c r="E543" s="92"/>
      <c r="F543" s="92" t="s">
        <v>200</v>
      </c>
      <c r="G543" s="95" t="s">
        <v>202</v>
      </c>
      <c r="H543" s="121">
        <v>1</v>
      </c>
      <c r="J543" s="96"/>
      <c r="K543" s="95"/>
      <c r="L543" s="96"/>
      <c r="M543" s="95"/>
      <c r="N543" s="96"/>
      <c r="O543" s="95"/>
      <c r="P543" s="96"/>
      <c r="Q543" s="95"/>
      <c r="R543" s="96"/>
    </row>
    <row r="544" spans="1:18" s="93" customFormat="1" ht="15" customHeight="1" x14ac:dyDescent="0.25">
      <c r="A544" s="93">
        <v>48</v>
      </c>
      <c r="B544" s="93" t="s">
        <v>276</v>
      </c>
      <c r="C544" s="94" t="s">
        <v>810</v>
      </c>
      <c r="D544" s="92"/>
      <c r="E544" s="92"/>
      <c r="F544" s="92" t="s">
        <v>200</v>
      </c>
      <c r="G544" s="95" t="s">
        <v>202</v>
      </c>
      <c r="H544" s="121">
        <v>3</v>
      </c>
      <c r="J544" s="96"/>
      <c r="K544" s="95"/>
      <c r="L544" s="96"/>
      <c r="M544" s="95"/>
      <c r="N544" s="96"/>
      <c r="O544" s="95"/>
      <c r="P544" s="96"/>
      <c r="Q544" s="95"/>
      <c r="R544" s="96"/>
    </row>
    <row r="545" spans="1:18" s="93" customFormat="1" ht="15" customHeight="1" x14ac:dyDescent="0.25">
      <c r="A545" s="93">
        <v>48</v>
      </c>
      <c r="B545" s="93" t="s">
        <v>811</v>
      </c>
      <c r="C545" s="94" t="s">
        <v>812</v>
      </c>
      <c r="D545" s="92"/>
      <c r="E545" s="92"/>
      <c r="F545" s="92" t="s">
        <v>200</v>
      </c>
      <c r="G545" s="95" t="s">
        <v>105</v>
      </c>
      <c r="H545" s="121">
        <v>1</v>
      </c>
      <c r="J545" s="96"/>
      <c r="K545" s="95"/>
      <c r="L545" s="96"/>
      <c r="M545" s="95"/>
      <c r="N545" s="96"/>
      <c r="O545" s="95"/>
      <c r="P545" s="96"/>
      <c r="Q545" s="95"/>
      <c r="R545" s="96"/>
    </row>
    <row r="546" spans="1:18" s="93" customFormat="1" ht="15" customHeight="1" x14ac:dyDescent="0.25">
      <c r="A546" s="93">
        <v>48</v>
      </c>
      <c r="B546" s="93" t="s">
        <v>277</v>
      </c>
      <c r="C546" s="94" t="s">
        <v>813</v>
      </c>
      <c r="D546" s="92"/>
      <c r="E546" s="92"/>
      <c r="F546" s="92" t="s">
        <v>200</v>
      </c>
      <c r="G546" s="95" t="s">
        <v>105</v>
      </c>
      <c r="H546" s="121">
        <v>1</v>
      </c>
      <c r="J546" s="96"/>
      <c r="K546" s="95"/>
      <c r="L546" s="96"/>
      <c r="M546" s="95"/>
      <c r="N546" s="96"/>
      <c r="O546" s="95"/>
      <c r="P546" s="96"/>
      <c r="Q546" s="95"/>
      <c r="R546" s="96"/>
    </row>
    <row r="547" spans="1:18" s="93" customFormat="1" ht="15" customHeight="1" x14ac:dyDescent="0.25">
      <c r="A547" s="93">
        <v>48</v>
      </c>
      <c r="B547" s="93" t="s">
        <v>278</v>
      </c>
      <c r="C547" s="94" t="s">
        <v>814</v>
      </c>
      <c r="D547" s="92"/>
      <c r="E547" s="92"/>
      <c r="F547" s="92" t="s">
        <v>200</v>
      </c>
      <c r="G547" s="95" t="s">
        <v>105</v>
      </c>
      <c r="H547" s="121">
        <v>1</v>
      </c>
      <c r="J547" s="96"/>
      <c r="K547" s="95"/>
      <c r="L547" s="96"/>
      <c r="M547" s="95"/>
      <c r="N547" s="96"/>
      <c r="O547" s="95"/>
      <c r="P547" s="96"/>
      <c r="Q547" s="95"/>
      <c r="R547" s="96"/>
    </row>
    <row r="548" spans="1:18" s="93" customFormat="1" ht="15" customHeight="1" x14ac:dyDescent="0.25">
      <c r="A548" s="93">
        <v>48</v>
      </c>
      <c r="B548" s="93" t="s">
        <v>279</v>
      </c>
      <c r="C548" s="94" t="s">
        <v>815</v>
      </c>
      <c r="D548" s="92"/>
      <c r="E548" s="92"/>
      <c r="F548" s="92" t="s">
        <v>200</v>
      </c>
      <c r="G548" s="95" t="s">
        <v>105</v>
      </c>
      <c r="H548" s="121">
        <v>1</v>
      </c>
      <c r="J548" s="96"/>
      <c r="K548" s="95"/>
      <c r="L548" s="96"/>
      <c r="M548" s="95"/>
      <c r="N548" s="96"/>
      <c r="O548" s="95"/>
      <c r="P548" s="96"/>
      <c r="Q548" s="95"/>
      <c r="R548" s="96"/>
    </row>
    <row r="549" spans="1:18" s="93" customFormat="1" ht="15" customHeight="1" x14ac:dyDescent="0.25">
      <c r="A549" s="93">
        <v>48</v>
      </c>
      <c r="B549" s="93" t="s">
        <v>280</v>
      </c>
      <c r="C549" s="94" t="s">
        <v>816</v>
      </c>
      <c r="D549" s="92"/>
      <c r="E549" s="92"/>
      <c r="F549" s="92" t="s">
        <v>200</v>
      </c>
      <c r="G549" s="95" t="s">
        <v>105</v>
      </c>
      <c r="H549" s="121">
        <v>1</v>
      </c>
      <c r="J549" s="96"/>
      <c r="K549" s="95"/>
      <c r="L549" s="96"/>
      <c r="M549" s="95"/>
      <c r="N549" s="96"/>
      <c r="O549" s="95"/>
      <c r="P549" s="96"/>
      <c r="Q549" s="95"/>
      <c r="R549" s="96"/>
    </row>
    <row r="550" spans="1:18" s="93" customFormat="1" ht="15" customHeight="1" x14ac:dyDescent="0.2">
      <c r="A550" s="92"/>
      <c r="C550" s="92"/>
      <c r="D550" s="92"/>
      <c r="E550" s="92"/>
      <c r="F550" s="92"/>
      <c r="G550" s="95"/>
      <c r="H550" s="96"/>
      <c r="J550" s="96"/>
      <c r="K550" s="95"/>
      <c r="L550" s="96"/>
      <c r="M550" s="95"/>
      <c r="N550" s="96"/>
      <c r="O550" s="95"/>
      <c r="P550" s="96"/>
      <c r="Q550" s="95"/>
      <c r="R550" s="96"/>
    </row>
    <row r="551" spans="1:18" s="93" customFormat="1" ht="15" customHeight="1" x14ac:dyDescent="0.2">
      <c r="A551" s="92"/>
      <c r="C551" s="92"/>
      <c r="D551" s="92"/>
      <c r="E551" s="92"/>
      <c r="F551" s="92"/>
      <c r="G551" s="95"/>
      <c r="H551" s="96"/>
      <c r="J551" s="96"/>
      <c r="K551" s="95"/>
      <c r="L551" s="96"/>
      <c r="M551" s="95"/>
      <c r="N551" s="96"/>
      <c r="O551" s="95"/>
      <c r="P551" s="96"/>
      <c r="Q551" s="95"/>
      <c r="R551" s="96"/>
    </row>
    <row r="552" spans="1:18" s="93" customFormat="1" ht="15" customHeight="1" x14ac:dyDescent="0.2">
      <c r="A552" s="92"/>
      <c r="C552" s="92"/>
      <c r="D552" s="92"/>
      <c r="E552" s="92"/>
      <c r="F552" s="92"/>
      <c r="G552" s="95"/>
      <c r="H552" s="96"/>
      <c r="J552" s="96"/>
      <c r="K552" s="95"/>
      <c r="L552" s="96"/>
      <c r="M552" s="95"/>
      <c r="N552" s="96"/>
      <c r="O552" s="95"/>
      <c r="P552" s="96"/>
      <c r="Q552" s="95"/>
      <c r="R552" s="96"/>
    </row>
    <row r="553" spans="1:18" s="93" customFormat="1" ht="15" customHeight="1" x14ac:dyDescent="0.2">
      <c r="A553" s="92"/>
      <c r="C553" s="92"/>
      <c r="D553" s="92"/>
      <c r="E553" s="92"/>
      <c r="F553" s="92"/>
      <c r="G553" s="95"/>
      <c r="H553" s="96"/>
      <c r="J553" s="96"/>
      <c r="K553" s="95"/>
      <c r="L553" s="96"/>
      <c r="M553" s="95"/>
      <c r="N553" s="96"/>
      <c r="O553" s="95"/>
      <c r="P553" s="96"/>
      <c r="Q553" s="95"/>
      <c r="R553" s="96"/>
    </row>
    <row r="554" spans="1:18" s="93" customFormat="1" ht="15" customHeight="1" x14ac:dyDescent="0.2">
      <c r="A554" s="92"/>
      <c r="C554" s="92"/>
      <c r="D554" s="92"/>
      <c r="E554" s="92"/>
      <c r="F554" s="92"/>
      <c r="G554" s="95"/>
      <c r="H554" s="96"/>
      <c r="J554" s="96"/>
      <c r="K554" s="95"/>
      <c r="L554" s="96"/>
      <c r="M554" s="95"/>
      <c r="N554" s="96"/>
      <c r="O554" s="95"/>
      <c r="P554" s="96"/>
      <c r="Q554" s="95"/>
      <c r="R554" s="96"/>
    </row>
    <row r="555" spans="1:18" s="93" customFormat="1" ht="15" customHeight="1" x14ac:dyDescent="0.2">
      <c r="A555" s="92"/>
      <c r="C555" s="92"/>
      <c r="D555" s="92"/>
      <c r="E555" s="92"/>
      <c r="F555" s="92"/>
      <c r="G555" s="95"/>
      <c r="H555" s="96"/>
      <c r="J555" s="96"/>
      <c r="K555" s="95"/>
      <c r="L555" s="96"/>
      <c r="M555" s="95"/>
      <c r="N555" s="96"/>
      <c r="O555" s="95"/>
      <c r="P555" s="96"/>
      <c r="Q555" s="95"/>
      <c r="R555" s="96"/>
    </row>
    <row r="556" spans="1:18" s="93" customFormat="1" ht="15" customHeight="1" x14ac:dyDescent="0.2">
      <c r="A556" s="92"/>
      <c r="C556" s="92"/>
      <c r="D556" s="92"/>
      <c r="E556" s="92"/>
      <c r="F556" s="92"/>
      <c r="G556" s="95"/>
      <c r="H556" s="96"/>
      <c r="J556" s="96"/>
      <c r="K556" s="95"/>
      <c r="L556" s="96"/>
      <c r="M556" s="95"/>
      <c r="N556" s="96"/>
      <c r="O556" s="95"/>
      <c r="P556" s="96"/>
      <c r="Q556" s="95"/>
      <c r="R556" s="96"/>
    </row>
    <row r="557" spans="1:18" s="93" customFormat="1" ht="15" customHeight="1" x14ac:dyDescent="0.2">
      <c r="A557" s="92"/>
      <c r="C557" s="92"/>
      <c r="D557" s="92"/>
      <c r="E557" s="92"/>
      <c r="F557" s="92"/>
      <c r="G557" s="95"/>
      <c r="H557" s="96"/>
      <c r="J557" s="96"/>
      <c r="K557" s="95"/>
      <c r="L557" s="96"/>
      <c r="M557" s="95"/>
      <c r="N557" s="96"/>
      <c r="O557" s="95"/>
      <c r="P557" s="96"/>
      <c r="Q557" s="95"/>
      <c r="R557" s="96"/>
    </row>
    <row r="558" spans="1:18" s="93" customFormat="1" ht="15" customHeight="1" x14ac:dyDescent="0.2">
      <c r="A558" s="92"/>
      <c r="C558" s="92"/>
      <c r="D558" s="92"/>
      <c r="E558" s="92"/>
      <c r="F558" s="92"/>
      <c r="G558" s="95"/>
      <c r="H558" s="96"/>
      <c r="J558" s="96"/>
      <c r="K558" s="95"/>
      <c r="L558" s="96"/>
      <c r="M558" s="95"/>
      <c r="N558" s="96"/>
      <c r="O558" s="95"/>
      <c r="P558" s="96"/>
      <c r="Q558" s="95"/>
      <c r="R558" s="96"/>
    </row>
    <row r="559" spans="1:18" s="93" customFormat="1" ht="15" customHeight="1" x14ac:dyDescent="0.2">
      <c r="A559" s="92"/>
      <c r="C559" s="92"/>
      <c r="D559" s="92"/>
      <c r="E559" s="92"/>
      <c r="F559" s="92"/>
      <c r="G559" s="95"/>
      <c r="H559" s="96"/>
      <c r="J559" s="96"/>
      <c r="K559" s="95"/>
      <c r="L559" s="96"/>
      <c r="M559" s="95"/>
      <c r="N559" s="96"/>
      <c r="O559" s="95"/>
      <c r="P559" s="96"/>
      <c r="Q559" s="95"/>
      <c r="R559" s="96"/>
    </row>
    <row r="560" spans="1:18" s="93" customFormat="1" ht="15" customHeight="1" x14ac:dyDescent="0.2">
      <c r="A560" s="92"/>
      <c r="C560" s="92"/>
      <c r="D560" s="92"/>
      <c r="E560" s="92"/>
      <c r="F560" s="92"/>
      <c r="G560" s="95"/>
      <c r="H560" s="96"/>
      <c r="J560" s="96"/>
      <c r="K560" s="95"/>
      <c r="L560" s="96"/>
      <c r="M560" s="95"/>
      <c r="N560" s="96"/>
      <c r="O560" s="95"/>
      <c r="P560" s="96"/>
      <c r="Q560" s="95"/>
      <c r="R560" s="96"/>
    </row>
    <row r="561" spans="1:18" s="93" customFormat="1" ht="15" customHeight="1" x14ac:dyDescent="0.2">
      <c r="A561" s="92"/>
      <c r="C561" s="92"/>
      <c r="D561" s="92"/>
      <c r="E561" s="92"/>
      <c r="F561" s="92"/>
      <c r="G561" s="95"/>
      <c r="H561" s="96"/>
      <c r="J561" s="96"/>
      <c r="K561" s="95"/>
      <c r="L561" s="96"/>
      <c r="M561" s="95"/>
      <c r="N561" s="96"/>
      <c r="O561" s="95"/>
      <c r="P561" s="96"/>
      <c r="Q561" s="95"/>
      <c r="R561" s="96"/>
    </row>
    <row r="562" spans="1:18" s="93" customFormat="1" ht="15" customHeight="1" x14ac:dyDescent="0.2">
      <c r="A562" s="92"/>
      <c r="C562" s="92"/>
      <c r="D562" s="92"/>
      <c r="E562" s="92"/>
      <c r="F562" s="92"/>
      <c r="G562" s="95"/>
      <c r="H562" s="96"/>
      <c r="J562" s="96"/>
      <c r="K562" s="95"/>
      <c r="L562" s="96"/>
      <c r="M562" s="95"/>
      <c r="N562" s="96"/>
      <c r="O562" s="95"/>
      <c r="P562" s="96"/>
      <c r="Q562" s="95"/>
      <c r="R562" s="96"/>
    </row>
    <row r="563" spans="1:18" s="93" customFormat="1" ht="15" customHeight="1" x14ac:dyDescent="0.2">
      <c r="A563" s="92"/>
      <c r="C563" s="92"/>
      <c r="D563" s="92"/>
      <c r="E563" s="92"/>
      <c r="F563" s="92"/>
      <c r="G563" s="95"/>
      <c r="H563" s="96"/>
      <c r="J563" s="96"/>
      <c r="K563" s="95"/>
      <c r="L563" s="96"/>
      <c r="M563" s="95"/>
      <c r="N563" s="96"/>
      <c r="O563" s="95"/>
      <c r="P563" s="96"/>
      <c r="Q563" s="95"/>
      <c r="R563" s="96"/>
    </row>
    <row r="564" spans="1:18" s="93" customFormat="1" ht="15" customHeight="1" x14ac:dyDescent="0.2">
      <c r="A564" s="92"/>
      <c r="C564" s="92"/>
      <c r="D564" s="92"/>
      <c r="E564" s="92"/>
      <c r="F564" s="92"/>
      <c r="G564" s="95"/>
      <c r="H564" s="96"/>
      <c r="J564" s="96"/>
      <c r="K564" s="95"/>
      <c r="L564" s="96"/>
      <c r="M564" s="95"/>
      <c r="N564" s="96"/>
      <c r="O564" s="95"/>
      <c r="P564" s="96"/>
      <c r="Q564" s="95"/>
      <c r="R564" s="96"/>
    </row>
    <row r="565" spans="1:18" s="93" customFormat="1" ht="15" customHeight="1" x14ac:dyDescent="0.2">
      <c r="A565" s="92"/>
      <c r="C565" s="92"/>
      <c r="D565" s="92"/>
      <c r="E565" s="92"/>
      <c r="F565" s="92"/>
      <c r="G565" s="95"/>
      <c r="H565" s="96"/>
      <c r="J565" s="96"/>
      <c r="K565" s="95"/>
      <c r="L565" s="96"/>
      <c r="M565" s="95"/>
      <c r="N565" s="96"/>
      <c r="O565" s="95"/>
      <c r="P565" s="96"/>
      <c r="Q565" s="95"/>
      <c r="R565" s="96"/>
    </row>
    <row r="566" spans="1:18" s="93" customFormat="1" ht="15" customHeight="1" x14ac:dyDescent="0.2">
      <c r="A566" s="92"/>
      <c r="C566" s="92"/>
      <c r="D566" s="92"/>
      <c r="E566" s="92"/>
      <c r="F566" s="92"/>
      <c r="G566" s="95"/>
      <c r="H566" s="96"/>
      <c r="J566" s="96"/>
      <c r="K566" s="95"/>
      <c r="L566" s="96"/>
      <c r="M566" s="95"/>
      <c r="N566" s="96"/>
      <c r="O566" s="95"/>
      <c r="P566" s="96"/>
      <c r="Q566" s="95"/>
      <c r="R566" s="96"/>
    </row>
    <row r="567" spans="1:18" s="93" customFormat="1" ht="15" customHeight="1" x14ac:dyDescent="0.2">
      <c r="A567" s="92"/>
      <c r="C567" s="92"/>
      <c r="D567" s="92"/>
      <c r="E567" s="92"/>
      <c r="F567" s="92"/>
      <c r="G567" s="95"/>
      <c r="H567" s="96"/>
      <c r="J567" s="96"/>
      <c r="K567" s="95"/>
      <c r="L567" s="96"/>
      <c r="M567" s="95"/>
      <c r="N567" s="96"/>
      <c r="O567" s="95"/>
      <c r="P567" s="96"/>
      <c r="Q567" s="95"/>
      <c r="R567" s="96"/>
    </row>
    <row r="568" spans="1:18" s="93" customFormat="1" ht="15" customHeight="1" x14ac:dyDescent="0.2">
      <c r="A568" s="92"/>
      <c r="C568" s="92"/>
      <c r="D568" s="92"/>
      <c r="E568" s="92"/>
      <c r="F568" s="92"/>
      <c r="G568" s="95"/>
      <c r="H568" s="96"/>
      <c r="J568" s="96"/>
      <c r="K568" s="95"/>
      <c r="L568" s="96"/>
      <c r="M568" s="95"/>
      <c r="N568" s="96"/>
      <c r="O568" s="95"/>
      <c r="P568" s="96"/>
      <c r="Q568" s="95"/>
      <c r="R568" s="96"/>
    </row>
    <row r="569" spans="1:18" s="93" customFormat="1" ht="15" customHeight="1" x14ac:dyDescent="0.2">
      <c r="A569" s="92"/>
      <c r="C569" s="92"/>
      <c r="D569" s="92"/>
      <c r="E569" s="92"/>
      <c r="F569" s="92"/>
      <c r="G569" s="95"/>
      <c r="H569" s="96"/>
      <c r="J569" s="96"/>
      <c r="K569" s="95"/>
      <c r="L569" s="96"/>
      <c r="M569" s="95"/>
      <c r="N569" s="96"/>
      <c r="O569" s="95"/>
      <c r="P569" s="96"/>
      <c r="Q569" s="95"/>
      <c r="R569" s="96"/>
    </row>
    <row r="570" spans="1:18" s="93" customFormat="1" ht="15" customHeight="1" x14ac:dyDescent="0.2">
      <c r="A570" s="92"/>
      <c r="C570" s="92"/>
      <c r="D570" s="92"/>
      <c r="E570" s="92"/>
      <c r="F570" s="92"/>
      <c r="G570" s="95"/>
      <c r="H570" s="96"/>
      <c r="J570" s="96"/>
      <c r="K570" s="95"/>
      <c r="L570" s="96"/>
      <c r="M570" s="95"/>
      <c r="N570" s="96"/>
      <c r="O570" s="95"/>
      <c r="P570" s="96"/>
      <c r="Q570" s="95"/>
      <c r="R570" s="96"/>
    </row>
    <row r="571" spans="1:18" s="93" customFormat="1" ht="15" customHeight="1" x14ac:dyDescent="0.2">
      <c r="A571" s="92"/>
      <c r="C571" s="92"/>
      <c r="D571" s="92"/>
      <c r="E571" s="92"/>
      <c r="F571" s="92"/>
      <c r="G571" s="95"/>
      <c r="H571" s="96"/>
      <c r="J571" s="96"/>
      <c r="K571" s="95"/>
      <c r="L571" s="96"/>
      <c r="M571" s="95"/>
      <c r="N571" s="96"/>
      <c r="O571" s="95"/>
      <c r="P571" s="96"/>
      <c r="Q571" s="95"/>
      <c r="R571" s="96"/>
    </row>
    <row r="572" spans="1:18" s="93" customFormat="1" ht="15" customHeight="1" x14ac:dyDescent="0.2">
      <c r="A572" s="92"/>
      <c r="C572" s="92"/>
      <c r="D572" s="92"/>
      <c r="E572" s="92"/>
      <c r="F572" s="92"/>
      <c r="G572" s="95"/>
      <c r="H572" s="96"/>
      <c r="J572" s="96"/>
      <c r="K572" s="95"/>
      <c r="L572" s="96"/>
      <c r="M572" s="95"/>
      <c r="N572" s="96"/>
      <c r="O572" s="95"/>
      <c r="P572" s="96"/>
      <c r="Q572" s="95"/>
      <c r="R572" s="96"/>
    </row>
    <row r="573" spans="1:18" s="93" customFormat="1" ht="15" customHeight="1" x14ac:dyDescent="0.2">
      <c r="A573" s="92"/>
      <c r="C573" s="92"/>
      <c r="D573" s="92"/>
      <c r="E573" s="92"/>
      <c r="F573" s="92"/>
      <c r="G573" s="95"/>
      <c r="H573" s="96"/>
      <c r="J573" s="96"/>
      <c r="K573" s="95"/>
      <c r="L573" s="96"/>
      <c r="M573" s="95"/>
      <c r="N573" s="96"/>
      <c r="O573" s="95"/>
      <c r="P573" s="96"/>
      <c r="Q573" s="95"/>
      <c r="R573" s="96"/>
    </row>
    <row r="574" spans="1:18" s="93" customFormat="1" ht="15" customHeight="1" x14ac:dyDescent="0.2">
      <c r="A574" s="92"/>
      <c r="C574" s="92"/>
      <c r="D574" s="92"/>
      <c r="E574" s="92"/>
      <c r="F574" s="92"/>
      <c r="G574" s="95"/>
      <c r="H574" s="96"/>
      <c r="J574" s="96"/>
      <c r="K574" s="95"/>
      <c r="L574" s="96"/>
      <c r="M574" s="95"/>
      <c r="N574" s="96"/>
      <c r="O574" s="95"/>
      <c r="P574" s="96"/>
      <c r="Q574" s="95"/>
      <c r="R574" s="96"/>
    </row>
    <row r="575" spans="1:18" s="93" customFormat="1" ht="15" customHeight="1" x14ac:dyDescent="0.2">
      <c r="A575" s="92"/>
      <c r="C575" s="92"/>
      <c r="D575" s="92"/>
      <c r="E575" s="92"/>
      <c r="F575" s="92"/>
      <c r="G575" s="95"/>
      <c r="H575" s="96"/>
      <c r="J575" s="96"/>
      <c r="K575" s="95"/>
      <c r="L575" s="96"/>
      <c r="M575" s="95"/>
      <c r="N575" s="96"/>
      <c r="O575" s="95"/>
      <c r="P575" s="96"/>
      <c r="Q575" s="95"/>
      <c r="R575" s="96"/>
    </row>
    <row r="576" spans="1:18" s="93" customFormat="1" ht="15" customHeight="1" x14ac:dyDescent="0.2">
      <c r="A576" s="92"/>
      <c r="C576" s="92"/>
      <c r="D576" s="92"/>
      <c r="E576" s="92"/>
      <c r="F576" s="92"/>
      <c r="G576" s="95"/>
      <c r="H576" s="96"/>
      <c r="J576" s="96"/>
      <c r="K576" s="95"/>
      <c r="L576" s="96"/>
      <c r="M576" s="95"/>
      <c r="N576" s="96"/>
      <c r="O576" s="95"/>
      <c r="P576" s="96"/>
      <c r="Q576" s="95"/>
      <c r="R576" s="96"/>
    </row>
    <row r="577" spans="1:18" s="93" customFormat="1" ht="15" customHeight="1" x14ac:dyDescent="0.2">
      <c r="A577" s="92"/>
      <c r="C577" s="92"/>
      <c r="D577" s="92"/>
      <c r="E577" s="92"/>
      <c r="F577" s="92"/>
      <c r="G577" s="95"/>
      <c r="H577" s="96"/>
      <c r="J577" s="96"/>
      <c r="K577" s="95"/>
      <c r="L577" s="96"/>
      <c r="M577" s="95"/>
      <c r="N577" s="96"/>
      <c r="O577" s="95"/>
      <c r="P577" s="96"/>
      <c r="Q577" s="95"/>
      <c r="R577" s="96"/>
    </row>
    <row r="578" spans="1:18" s="93" customFormat="1" ht="15" customHeight="1" x14ac:dyDescent="0.2">
      <c r="A578" s="92"/>
      <c r="C578" s="92"/>
      <c r="D578" s="92"/>
      <c r="E578" s="92"/>
      <c r="F578" s="92"/>
      <c r="G578" s="95"/>
      <c r="H578" s="96"/>
      <c r="J578" s="96"/>
      <c r="K578" s="95"/>
      <c r="L578" s="96"/>
      <c r="M578" s="95"/>
      <c r="N578" s="96"/>
      <c r="O578" s="95"/>
      <c r="P578" s="96"/>
      <c r="Q578" s="95"/>
      <c r="R578" s="96"/>
    </row>
    <row r="579" spans="1:18" s="93" customFormat="1" ht="15" customHeight="1" x14ac:dyDescent="0.2">
      <c r="A579" s="92"/>
      <c r="C579" s="92"/>
      <c r="D579" s="92"/>
      <c r="E579" s="92"/>
      <c r="F579" s="92"/>
      <c r="G579" s="95"/>
      <c r="H579" s="96"/>
      <c r="J579" s="96"/>
      <c r="K579" s="95"/>
      <c r="L579" s="96"/>
      <c r="M579" s="95"/>
      <c r="N579" s="96"/>
      <c r="O579" s="95"/>
      <c r="P579" s="96"/>
      <c r="Q579" s="95"/>
      <c r="R579" s="96"/>
    </row>
    <row r="580" spans="1:18" s="93" customFormat="1" ht="15" customHeight="1" x14ac:dyDescent="0.2">
      <c r="A580" s="92"/>
      <c r="C580" s="92"/>
      <c r="D580" s="92"/>
      <c r="E580" s="92"/>
      <c r="F580" s="92"/>
      <c r="G580" s="95"/>
      <c r="H580" s="96"/>
      <c r="J580" s="96"/>
      <c r="K580" s="95"/>
      <c r="L580" s="96"/>
      <c r="M580" s="95"/>
      <c r="N580" s="96"/>
      <c r="O580" s="95"/>
      <c r="P580" s="96"/>
      <c r="Q580" s="95"/>
      <c r="R580" s="96"/>
    </row>
    <row r="581" spans="1:18" s="93" customFormat="1" ht="15" customHeight="1" x14ac:dyDescent="0.2">
      <c r="A581" s="92"/>
      <c r="C581" s="92"/>
      <c r="D581" s="92"/>
      <c r="E581" s="92"/>
      <c r="F581" s="92"/>
      <c r="G581" s="95"/>
      <c r="H581" s="96"/>
      <c r="J581" s="96"/>
      <c r="K581" s="95"/>
      <c r="L581" s="96"/>
      <c r="M581" s="95"/>
      <c r="N581" s="96"/>
      <c r="O581" s="95"/>
      <c r="P581" s="96"/>
      <c r="Q581" s="95"/>
      <c r="R581" s="96"/>
    </row>
    <row r="582" spans="1:18" s="93" customFormat="1" ht="15" customHeight="1" x14ac:dyDescent="0.2">
      <c r="A582" s="92"/>
      <c r="C582" s="92"/>
      <c r="D582" s="92"/>
      <c r="E582" s="92"/>
      <c r="F582" s="92"/>
      <c r="G582" s="95"/>
      <c r="H582" s="96"/>
      <c r="J582" s="96"/>
      <c r="K582" s="95"/>
      <c r="L582" s="96"/>
      <c r="M582" s="95"/>
      <c r="N582" s="96"/>
      <c r="O582" s="95"/>
      <c r="P582" s="96"/>
      <c r="Q582" s="95"/>
      <c r="R582" s="96"/>
    </row>
    <row r="583" spans="1:18" s="93" customFormat="1" ht="15" customHeight="1" x14ac:dyDescent="0.2">
      <c r="A583" s="92"/>
      <c r="C583" s="92"/>
      <c r="D583" s="92"/>
      <c r="E583" s="92"/>
      <c r="F583" s="92"/>
      <c r="G583" s="95"/>
      <c r="H583" s="96"/>
      <c r="J583" s="96"/>
      <c r="K583" s="95"/>
      <c r="L583" s="96"/>
      <c r="M583" s="95"/>
      <c r="N583" s="96"/>
      <c r="O583" s="95"/>
      <c r="P583" s="96"/>
      <c r="Q583" s="95"/>
      <c r="R583" s="96"/>
    </row>
    <row r="584" spans="1:18" s="93" customFormat="1" ht="15" customHeight="1" x14ac:dyDescent="0.2">
      <c r="A584" s="92"/>
      <c r="C584" s="92"/>
      <c r="D584" s="92"/>
      <c r="E584" s="92"/>
      <c r="F584" s="92"/>
      <c r="G584" s="95"/>
      <c r="H584" s="96"/>
      <c r="J584" s="96"/>
      <c r="K584" s="95"/>
      <c r="L584" s="96"/>
      <c r="M584" s="95"/>
      <c r="N584" s="96"/>
      <c r="O584" s="95"/>
      <c r="P584" s="96"/>
      <c r="Q584" s="95"/>
      <c r="R584" s="96"/>
    </row>
    <row r="585" spans="1:18" s="93" customFormat="1" ht="15" customHeight="1" x14ac:dyDescent="0.2">
      <c r="A585" s="92"/>
      <c r="C585" s="92"/>
      <c r="D585" s="92"/>
      <c r="E585" s="92"/>
      <c r="F585" s="92"/>
      <c r="G585" s="95"/>
      <c r="H585" s="96"/>
      <c r="J585" s="96"/>
      <c r="K585" s="95"/>
      <c r="L585" s="96"/>
      <c r="M585" s="95"/>
      <c r="N585" s="96"/>
      <c r="O585" s="95"/>
      <c r="P585" s="96"/>
      <c r="Q585" s="95"/>
      <c r="R585" s="96"/>
    </row>
    <row r="586" spans="1:18" s="93" customFormat="1" ht="15" customHeight="1" x14ac:dyDescent="0.2">
      <c r="A586" s="92"/>
      <c r="C586" s="92"/>
      <c r="D586" s="92"/>
      <c r="E586" s="92"/>
      <c r="F586" s="92"/>
      <c r="G586" s="95"/>
      <c r="H586" s="96"/>
      <c r="J586" s="96"/>
      <c r="K586" s="95"/>
      <c r="L586" s="96"/>
      <c r="M586" s="95"/>
      <c r="N586" s="96"/>
      <c r="O586" s="95"/>
      <c r="P586" s="96"/>
      <c r="Q586" s="95"/>
      <c r="R586" s="96"/>
    </row>
    <row r="587" spans="1:18" s="93" customFormat="1" ht="15" customHeight="1" x14ac:dyDescent="0.2">
      <c r="A587" s="92"/>
      <c r="C587" s="92"/>
      <c r="D587" s="92"/>
      <c r="E587" s="92"/>
      <c r="F587" s="92"/>
      <c r="G587" s="95"/>
      <c r="H587" s="96"/>
      <c r="J587" s="96"/>
      <c r="K587" s="95"/>
      <c r="L587" s="96"/>
      <c r="M587" s="95"/>
      <c r="N587" s="96"/>
      <c r="O587" s="95"/>
      <c r="P587" s="96"/>
      <c r="Q587" s="95"/>
      <c r="R587" s="96"/>
    </row>
    <row r="588" spans="1:18" s="93" customFormat="1" ht="15" customHeight="1" x14ac:dyDescent="0.2">
      <c r="A588" s="92"/>
      <c r="C588" s="92"/>
      <c r="D588" s="92"/>
      <c r="E588" s="92"/>
      <c r="F588" s="92"/>
      <c r="G588" s="95"/>
      <c r="H588" s="96"/>
      <c r="J588" s="96"/>
      <c r="K588" s="95"/>
      <c r="L588" s="96"/>
      <c r="M588" s="95"/>
      <c r="N588" s="96"/>
      <c r="O588" s="95"/>
      <c r="P588" s="96"/>
      <c r="Q588" s="95"/>
      <c r="R588" s="96"/>
    </row>
    <row r="589" spans="1:18" s="93" customFormat="1" ht="15" customHeight="1" x14ac:dyDescent="0.2">
      <c r="A589" s="92"/>
      <c r="C589" s="92"/>
      <c r="D589" s="92"/>
      <c r="E589" s="92"/>
      <c r="F589" s="92"/>
      <c r="G589" s="95"/>
      <c r="H589" s="96"/>
      <c r="J589" s="96"/>
      <c r="K589" s="95"/>
      <c r="L589" s="96"/>
      <c r="M589" s="95"/>
      <c r="N589" s="96"/>
      <c r="O589" s="95"/>
      <c r="P589" s="96"/>
      <c r="Q589" s="95"/>
      <c r="R589" s="96"/>
    </row>
    <row r="590" spans="1:18" s="93" customFormat="1" ht="15" customHeight="1" x14ac:dyDescent="0.2">
      <c r="A590" s="92"/>
      <c r="C590" s="92"/>
      <c r="D590" s="92"/>
      <c r="E590" s="92"/>
      <c r="F590" s="92"/>
      <c r="G590" s="95"/>
      <c r="H590" s="96"/>
      <c r="J590" s="96"/>
      <c r="K590" s="95"/>
      <c r="L590" s="96"/>
      <c r="M590" s="95"/>
      <c r="N590" s="96"/>
      <c r="O590" s="95"/>
      <c r="P590" s="96"/>
      <c r="Q590" s="95"/>
      <c r="R590" s="96"/>
    </row>
    <row r="591" spans="1:18" s="93" customFormat="1" ht="15" customHeight="1" x14ac:dyDescent="0.2">
      <c r="A591" s="92"/>
      <c r="C591" s="92"/>
      <c r="D591" s="92"/>
      <c r="E591" s="92"/>
      <c r="F591" s="92"/>
      <c r="G591" s="95"/>
      <c r="H591" s="96"/>
      <c r="J591" s="96"/>
      <c r="K591" s="95"/>
      <c r="L591" s="96"/>
      <c r="M591" s="95"/>
      <c r="N591" s="96"/>
      <c r="O591" s="95"/>
      <c r="P591" s="96"/>
      <c r="Q591" s="95"/>
      <c r="R591" s="96"/>
    </row>
    <row r="592" spans="1:18" s="93" customFormat="1" ht="15" customHeight="1" x14ac:dyDescent="0.2">
      <c r="A592" s="92"/>
      <c r="C592" s="92"/>
      <c r="D592" s="92"/>
      <c r="E592" s="92"/>
      <c r="F592" s="92"/>
      <c r="G592" s="95"/>
      <c r="H592" s="96"/>
      <c r="J592" s="96"/>
      <c r="K592" s="95"/>
      <c r="L592" s="96"/>
      <c r="M592" s="95"/>
      <c r="N592" s="96"/>
      <c r="O592" s="95"/>
      <c r="P592" s="96"/>
      <c r="Q592" s="95"/>
      <c r="R592" s="96"/>
    </row>
    <row r="593" spans="1:18" s="93" customFormat="1" ht="15" customHeight="1" x14ac:dyDescent="0.2">
      <c r="A593" s="92"/>
      <c r="C593" s="92"/>
      <c r="D593" s="92"/>
      <c r="E593" s="92"/>
      <c r="F593" s="92"/>
      <c r="G593" s="95"/>
      <c r="H593" s="96"/>
      <c r="J593" s="96"/>
      <c r="K593" s="95"/>
      <c r="L593" s="96"/>
      <c r="M593" s="95"/>
      <c r="N593" s="96"/>
      <c r="O593" s="95"/>
      <c r="P593" s="96"/>
      <c r="Q593" s="95"/>
      <c r="R593" s="96"/>
    </row>
    <row r="594" spans="1:18" s="93" customFormat="1" ht="15" customHeight="1" x14ac:dyDescent="0.2">
      <c r="A594" s="92"/>
      <c r="C594" s="92"/>
      <c r="D594" s="92"/>
      <c r="E594" s="92"/>
      <c r="F594" s="92"/>
      <c r="G594" s="95"/>
      <c r="H594" s="96"/>
      <c r="J594" s="96"/>
      <c r="K594" s="95"/>
      <c r="L594" s="96"/>
      <c r="M594" s="95"/>
      <c r="N594" s="96"/>
      <c r="O594" s="95"/>
      <c r="P594" s="96"/>
      <c r="Q594" s="95"/>
      <c r="R594" s="96"/>
    </row>
    <row r="595" spans="1:18" s="93" customFormat="1" ht="15" customHeight="1" x14ac:dyDescent="0.2">
      <c r="A595" s="92"/>
      <c r="C595" s="92"/>
      <c r="D595" s="92"/>
      <c r="E595" s="92"/>
      <c r="F595" s="92"/>
      <c r="G595" s="95"/>
      <c r="H595" s="96"/>
      <c r="J595" s="96"/>
      <c r="K595" s="95"/>
      <c r="L595" s="96"/>
      <c r="M595" s="95"/>
      <c r="N595" s="96"/>
      <c r="O595" s="95"/>
      <c r="P595" s="96"/>
      <c r="Q595" s="95"/>
      <c r="R595" s="96"/>
    </row>
    <row r="596" spans="1:18" s="93" customFormat="1" ht="15" customHeight="1" x14ac:dyDescent="0.2">
      <c r="A596" s="92"/>
      <c r="C596" s="92"/>
      <c r="D596" s="92"/>
      <c r="E596" s="92"/>
      <c r="F596" s="92"/>
      <c r="G596" s="95"/>
      <c r="H596" s="96"/>
      <c r="J596" s="96"/>
      <c r="K596" s="95"/>
      <c r="L596" s="96"/>
      <c r="M596" s="95"/>
      <c r="N596" s="96"/>
      <c r="O596" s="95"/>
      <c r="P596" s="96"/>
      <c r="Q596" s="95"/>
      <c r="R596" s="96"/>
    </row>
    <row r="597" spans="1:18" s="93" customFormat="1" ht="15" customHeight="1" x14ac:dyDescent="0.2">
      <c r="A597" s="92"/>
      <c r="C597" s="92"/>
      <c r="D597" s="92"/>
      <c r="E597" s="92"/>
      <c r="F597" s="92"/>
      <c r="G597" s="95"/>
      <c r="H597" s="96"/>
      <c r="J597" s="96"/>
      <c r="K597" s="95"/>
      <c r="L597" s="96"/>
      <c r="M597" s="95"/>
      <c r="N597" s="96"/>
      <c r="O597" s="95"/>
      <c r="P597" s="96"/>
      <c r="Q597" s="95"/>
      <c r="R597" s="96"/>
    </row>
    <row r="598" spans="1:18" s="93" customFormat="1" ht="15" customHeight="1" x14ac:dyDescent="0.2">
      <c r="A598" s="92"/>
      <c r="C598" s="92"/>
      <c r="D598" s="92"/>
      <c r="E598" s="92"/>
      <c r="F598" s="92"/>
      <c r="G598" s="95"/>
      <c r="H598" s="96"/>
      <c r="J598" s="96"/>
      <c r="K598" s="95"/>
      <c r="L598" s="96"/>
      <c r="M598" s="95"/>
      <c r="N598" s="96"/>
      <c r="O598" s="95"/>
      <c r="P598" s="96"/>
      <c r="Q598" s="95"/>
      <c r="R598" s="96"/>
    </row>
    <row r="599" spans="1:18" s="93" customFormat="1" ht="15" customHeight="1" x14ac:dyDescent="0.2">
      <c r="A599" s="92"/>
      <c r="C599" s="92"/>
      <c r="D599" s="92"/>
      <c r="E599" s="92"/>
      <c r="F599" s="92"/>
      <c r="G599" s="95"/>
      <c r="H599" s="96"/>
      <c r="J599" s="96"/>
      <c r="K599" s="95"/>
      <c r="L599" s="96"/>
      <c r="M599" s="95"/>
      <c r="N599" s="96"/>
      <c r="O599" s="95"/>
      <c r="P599" s="96"/>
      <c r="Q599" s="95"/>
      <c r="R599" s="96"/>
    </row>
    <row r="600" spans="1:18" s="93" customFormat="1" ht="15" customHeight="1" x14ac:dyDescent="0.2">
      <c r="A600" s="92"/>
      <c r="C600" s="92"/>
      <c r="D600" s="92"/>
      <c r="E600" s="92"/>
      <c r="F600" s="92"/>
      <c r="G600" s="95"/>
      <c r="H600" s="96"/>
      <c r="J600" s="96"/>
      <c r="K600" s="95"/>
      <c r="L600" s="96"/>
      <c r="M600" s="95"/>
      <c r="N600" s="96"/>
      <c r="O600" s="95"/>
      <c r="P600" s="96"/>
      <c r="Q600" s="95"/>
      <c r="R600" s="96"/>
    </row>
    <row r="601" spans="1:18" s="93" customFormat="1" ht="15" customHeight="1" x14ac:dyDescent="0.2">
      <c r="A601" s="92"/>
      <c r="C601" s="92"/>
      <c r="D601" s="92"/>
      <c r="E601" s="92"/>
      <c r="F601" s="92"/>
      <c r="G601" s="95"/>
      <c r="H601" s="96"/>
      <c r="J601" s="96"/>
      <c r="K601" s="95"/>
      <c r="L601" s="96"/>
      <c r="M601" s="95"/>
      <c r="N601" s="96"/>
      <c r="O601" s="95"/>
      <c r="P601" s="96"/>
      <c r="Q601" s="95"/>
      <c r="R601" s="96"/>
    </row>
    <row r="602" spans="1:18" s="93" customFormat="1" ht="15" customHeight="1" x14ac:dyDescent="0.2">
      <c r="A602" s="92"/>
      <c r="C602" s="92"/>
      <c r="D602" s="92"/>
      <c r="E602" s="92"/>
      <c r="F602" s="92"/>
      <c r="G602" s="95"/>
      <c r="H602" s="96"/>
      <c r="J602" s="96"/>
      <c r="K602" s="95"/>
      <c r="L602" s="96"/>
      <c r="M602" s="95"/>
      <c r="N602" s="96"/>
      <c r="O602" s="95"/>
      <c r="P602" s="96"/>
      <c r="Q602" s="95"/>
      <c r="R602" s="96"/>
    </row>
    <row r="603" spans="1:18" s="93" customFormat="1" ht="15" customHeight="1" x14ac:dyDescent="0.2">
      <c r="A603" s="92"/>
      <c r="C603" s="92"/>
      <c r="D603" s="92"/>
      <c r="E603" s="92"/>
      <c r="F603" s="92"/>
      <c r="G603" s="95"/>
      <c r="H603" s="96"/>
      <c r="J603" s="96"/>
      <c r="K603" s="95"/>
      <c r="L603" s="96"/>
      <c r="M603" s="95"/>
      <c r="N603" s="96"/>
      <c r="O603" s="95"/>
      <c r="P603" s="96"/>
      <c r="Q603" s="95"/>
      <c r="R603" s="96"/>
    </row>
    <row r="604" spans="1:18" s="93" customFormat="1" ht="15" customHeight="1" x14ac:dyDescent="0.2">
      <c r="A604" s="92"/>
      <c r="C604" s="92"/>
      <c r="D604" s="92"/>
      <c r="E604" s="92"/>
      <c r="F604" s="92"/>
      <c r="G604" s="95"/>
      <c r="H604" s="96"/>
      <c r="J604" s="96"/>
      <c r="K604" s="95"/>
      <c r="L604" s="96"/>
      <c r="M604" s="95"/>
      <c r="N604" s="96"/>
      <c r="O604" s="95"/>
      <c r="P604" s="96"/>
      <c r="Q604" s="95"/>
      <c r="R604" s="96"/>
    </row>
    <row r="605" spans="1:18" s="93" customFormat="1" ht="15" customHeight="1" x14ac:dyDescent="0.2">
      <c r="A605" s="92"/>
      <c r="C605" s="92"/>
      <c r="D605" s="92"/>
      <c r="E605" s="92"/>
      <c r="F605" s="92"/>
      <c r="G605" s="95"/>
      <c r="H605" s="96"/>
      <c r="J605" s="96"/>
      <c r="K605" s="95"/>
      <c r="L605" s="96"/>
      <c r="M605" s="95"/>
      <c r="N605" s="96"/>
      <c r="O605" s="95"/>
      <c r="P605" s="96"/>
      <c r="Q605" s="95"/>
      <c r="R605" s="96"/>
    </row>
    <row r="606" spans="1:18" s="93" customFormat="1" ht="15" customHeight="1" x14ac:dyDescent="0.2">
      <c r="A606" s="92"/>
      <c r="C606" s="92"/>
      <c r="D606" s="92"/>
      <c r="E606" s="92"/>
      <c r="F606" s="92"/>
      <c r="G606" s="95"/>
      <c r="H606" s="96"/>
      <c r="J606" s="96"/>
      <c r="K606" s="95"/>
      <c r="L606" s="96"/>
      <c r="M606" s="95"/>
      <c r="N606" s="96"/>
      <c r="O606" s="95"/>
      <c r="P606" s="96"/>
      <c r="Q606" s="95"/>
      <c r="R606" s="96"/>
    </row>
    <row r="607" spans="1:18" s="93" customFormat="1" ht="15" customHeight="1" x14ac:dyDescent="0.2">
      <c r="A607" s="92"/>
      <c r="C607" s="92"/>
      <c r="D607" s="92"/>
      <c r="E607" s="92"/>
      <c r="F607" s="92"/>
      <c r="G607" s="95"/>
      <c r="H607" s="96"/>
      <c r="J607" s="96"/>
      <c r="K607" s="95"/>
      <c r="L607" s="96"/>
      <c r="M607" s="95"/>
      <c r="N607" s="96"/>
      <c r="O607" s="95"/>
      <c r="P607" s="96"/>
      <c r="Q607" s="95"/>
      <c r="R607" s="96"/>
    </row>
    <row r="608" spans="1:18" s="93" customFormat="1" ht="15" customHeight="1" x14ac:dyDescent="0.2">
      <c r="A608" s="92"/>
      <c r="C608" s="92"/>
      <c r="D608" s="92"/>
      <c r="E608" s="92"/>
      <c r="F608" s="92"/>
      <c r="G608" s="95"/>
      <c r="H608" s="96"/>
      <c r="J608" s="96"/>
      <c r="K608" s="95"/>
      <c r="L608" s="96"/>
      <c r="M608" s="95"/>
      <c r="N608" s="96"/>
      <c r="O608" s="95"/>
      <c r="P608" s="96"/>
      <c r="Q608" s="95"/>
      <c r="R608" s="96"/>
    </row>
    <row r="609" spans="1:18" s="93" customFormat="1" ht="15" customHeight="1" x14ac:dyDescent="0.2">
      <c r="A609" s="92"/>
      <c r="C609" s="92"/>
      <c r="D609" s="92"/>
      <c r="E609" s="92"/>
      <c r="F609" s="92"/>
      <c r="G609" s="95"/>
      <c r="H609" s="96"/>
      <c r="J609" s="96"/>
      <c r="K609" s="95"/>
      <c r="L609" s="96"/>
      <c r="M609" s="95"/>
      <c r="N609" s="96"/>
      <c r="O609" s="95"/>
      <c r="P609" s="96"/>
      <c r="Q609" s="95"/>
      <c r="R609" s="96"/>
    </row>
    <row r="610" spans="1:18" s="93" customFormat="1" ht="15" customHeight="1" x14ac:dyDescent="0.2">
      <c r="A610" s="92"/>
      <c r="C610" s="92"/>
      <c r="D610" s="92"/>
      <c r="E610" s="92"/>
      <c r="F610" s="92"/>
      <c r="G610" s="95"/>
      <c r="H610" s="96"/>
      <c r="J610" s="96"/>
      <c r="K610" s="95"/>
      <c r="L610" s="96"/>
      <c r="M610" s="95"/>
      <c r="N610" s="96"/>
      <c r="O610" s="95"/>
      <c r="P610" s="96"/>
      <c r="Q610" s="95"/>
      <c r="R610" s="96"/>
    </row>
    <row r="611" spans="1:18" s="93" customFormat="1" ht="15" customHeight="1" x14ac:dyDescent="0.2">
      <c r="A611" s="92"/>
      <c r="C611" s="92"/>
      <c r="D611" s="92"/>
      <c r="E611" s="92"/>
      <c r="F611" s="92"/>
      <c r="G611" s="95"/>
      <c r="H611" s="96"/>
      <c r="J611" s="96"/>
      <c r="K611" s="95"/>
      <c r="L611" s="96"/>
      <c r="M611" s="95"/>
      <c r="N611" s="96"/>
      <c r="O611" s="95"/>
      <c r="P611" s="96"/>
      <c r="Q611" s="95"/>
      <c r="R611" s="96"/>
    </row>
    <row r="612" spans="1:18" s="93" customFormat="1" ht="15" customHeight="1" x14ac:dyDescent="0.2">
      <c r="A612" s="92"/>
      <c r="C612" s="92"/>
      <c r="D612" s="92"/>
      <c r="E612" s="92"/>
      <c r="F612" s="92"/>
      <c r="G612" s="95"/>
      <c r="H612" s="96"/>
      <c r="J612" s="96"/>
      <c r="K612" s="95"/>
      <c r="L612" s="96"/>
      <c r="M612" s="95"/>
      <c r="N612" s="96"/>
      <c r="O612" s="95"/>
      <c r="P612" s="96"/>
      <c r="Q612" s="95"/>
      <c r="R612" s="96"/>
    </row>
    <row r="613" spans="1:18" s="93" customFormat="1" ht="15" customHeight="1" x14ac:dyDescent="0.2">
      <c r="A613" s="92"/>
      <c r="C613" s="92"/>
      <c r="D613" s="92"/>
      <c r="E613" s="92"/>
      <c r="F613" s="92"/>
      <c r="G613" s="95"/>
      <c r="H613" s="96"/>
      <c r="J613" s="96"/>
      <c r="K613" s="95"/>
      <c r="L613" s="96"/>
      <c r="M613" s="95"/>
      <c r="N613" s="96"/>
      <c r="O613" s="95"/>
      <c r="P613" s="96"/>
      <c r="Q613" s="95"/>
      <c r="R613" s="96"/>
    </row>
    <row r="614" spans="1:18" s="93" customFormat="1" ht="15" customHeight="1" x14ac:dyDescent="0.2">
      <c r="A614" s="92"/>
      <c r="C614" s="92"/>
      <c r="D614" s="92"/>
      <c r="E614" s="92"/>
      <c r="F614" s="92"/>
      <c r="G614" s="95"/>
      <c r="H614" s="96"/>
      <c r="J614" s="96"/>
      <c r="K614" s="95"/>
      <c r="L614" s="96"/>
      <c r="M614" s="95"/>
      <c r="N614" s="96"/>
      <c r="O614" s="95"/>
      <c r="P614" s="96"/>
      <c r="Q614" s="95"/>
      <c r="R614" s="96"/>
    </row>
    <row r="615" spans="1:18" s="93" customFormat="1" ht="15" customHeight="1" x14ac:dyDescent="0.2">
      <c r="A615" s="92"/>
      <c r="C615" s="92"/>
      <c r="D615" s="92"/>
      <c r="E615" s="92"/>
      <c r="F615" s="92"/>
      <c r="G615" s="95"/>
      <c r="H615" s="96"/>
      <c r="J615" s="96"/>
      <c r="K615" s="95"/>
      <c r="L615" s="96"/>
      <c r="M615" s="95"/>
      <c r="N615" s="96"/>
      <c r="O615" s="95"/>
      <c r="P615" s="96"/>
      <c r="Q615" s="95"/>
      <c r="R615" s="96"/>
    </row>
    <row r="616" spans="1:18" s="93" customFormat="1" ht="15" customHeight="1" x14ac:dyDescent="0.2">
      <c r="A616" s="92"/>
      <c r="C616" s="92"/>
      <c r="D616" s="92"/>
      <c r="E616" s="92"/>
      <c r="F616" s="92"/>
      <c r="G616" s="95"/>
      <c r="H616" s="96"/>
      <c r="J616" s="96"/>
      <c r="K616" s="95"/>
      <c r="L616" s="96"/>
      <c r="M616" s="95"/>
      <c r="N616" s="96"/>
      <c r="O616" s="95"/>
      <c r="P616" s="96"/>
      <c r="Q616" s="95"/>
      <c r="R616" s="96"/>
    </row>
    <row r="617" spans="1:18" s="93" customFormat="1" ht="15" customHeight="1" x14ac:dyDescent="0.2">
      <c r="A617" s="92"/>
      <c r="C617" s="92"/>
      <c r="D617" s="92"/>
      <c r="E617" s="92"/>
      <c r="F617" s="92"/>
      <c r="G617" s="95"/>
      <c r="H617" s="96"/>
      <c r="J617" s="96"/>
      <c r="K617" s="95"/>
      <c r="L617" s="96"/>
      <c r="M617" s="95"/>
      <c r="N617" s="96"/>
      <c r="O617" s="95"/>
      <c r="P617" s="96"/>
      <c r="Q617" s="95"/>
      <c r="R617" s="96"/>
    </row>
    <row r="618" spans="1:18" s="93" customFormat="1" ht="15" customHeight="1" x14ac:dyDescent="0.2">
      <c r="A618" s="92"/>
      <c r="C618" s="92"/>
      <c r="D618" s="92"/>
      <c r="E618" s="92"/>
      <c r="F618" s="92"/>
      <c r="G618" s="95"/>
      <c r="H618" s="96"/>
      <c r="J618" s="96"/>
      <c r="K618" s="95"/>
      <c r="L618" s="96"/>
      <c r="M618" s="95"/>
      <c r="N618" s="96"/>
      <c r="O618" s="95"/>
      <c r="P618" s="96"/>
      <c r="Q618" s="95"/>
      <c r="R618" s="96"/>
    </row>
    <row r="619" spans="1:18" s="93" customFormat="1" ht="15" customHeight="1" x14ac:dyDescent="0.2">
      <c r="A619" s="92"/>
      <c r="C619" s="92"/>
      <c r="D619" s="92"/>
      <c r="E619" s="92"/>
      <c r="F619" s="92"/>
      <c r="G619" s="95"/>
      <c r="H619" s="96"/>
      <c r="J619" s="96"/>
      <c r="K619" s="95"/>
      <c r="L619" s="96"/>
      <c r="M619" s="95"/>
      <c r="N619" s="96"/>
      <c r="O619" s="95"/>
      <c r="P619" s="96"/>
      <c r="Q619" s="95"/>
      <c r="R619" s="96"/>
    </row>
    <row r="620" spans="1:18" s="93" customFormat="1" ht="15" customHeight="1" x14ac:dyDescent="0.2">
      <c r="A620" s="92"/>
      <c r="C620" s="92"/>
      <c r="D620" s="92"/>
      <c r="E620" s="92"/>
      <c r="F620" s="92"/>
      <c r="G620" s="95"/>
      <c r="H620" s="96"/>
      <c r="J620" s="96"/>
      <c r="K620" s="95"/>
      <c r="L620" s="96"/>
      <c r="M620" s="95"/>
      <c r="N620" s="96"/>
      <c r="O620" s="95"/>
      <c r="P620" s="96"/>
      <c r="Q620" s="95"/>
      <c r="R620" s="96"/>
    </row>
    <row r="621" spans="1:18" s="93" customFormat="1" ht="15" customHeight="1" x14ac:dyDescent="0.2">
      <c r="A621" s="92"/>
      <c r="C621" s="92"/>
      <c r="D621" s="92"/>
      <c r="E621" s="92"/>
      <c r="F621" s="92"/>
      <c r="G621" s="95"/>
      <c r="H621" s="96"/>
      <c r="J621" s="96"/>
      <c r="K621" s="95"/>
      <c r="L621" s="96"/>
      <c r="M621" s="95"/>
      <c r="N621" s="96"/>
      <c r="O621" s="95"/>
      <c r="P621" s="96"/>
      <c r="Q621" s="95"/>
      <c r="R621" s="96"/>
    </row>
    <row r="622" spans="1:18" s="93" customFormat="1" ht="15" customHeight="1" x14ac:dyDescent="0.2">
      <c r="A622" s="92"/>
      <c r="C622" s="92"/>
      <c r="D622" s="92"/>
      <c r="E622" s="92"/>
      <c r="F622" s="92"/>
      <c r="G622" s="95"/>
      <c r="H622" s="96"/>
      <c r="J622" s="96"/>
      <c r="K622" s="95"/>
      <c r="L622" s="96"/>
      <c r="M622" s="95"/>
      <c r="N622" s="96"/>
      <c r="O622" s="95"/>
      <c r="P622" s="96"/>
      <c r="Q622" s="95"/>
      <c r="R622" s="96"/>
    </row>
    <row r="623" spans="1:18" s="93" customFormat="1" ht="15" customHeight="1" x14ac:dyDescent="0.2">
      <c r="A623" s="92"/>
      <c r="C623" s="92"/>
      <c r="D623" s="92"/>
      <c r="E623" s="92"/>
      <c r="F623" s="92"/>
      <c r="G623" s="95"/>
      <c r="H623" s="96"/>
      <c r="J623" s="96"/>
      <c r="K623" s="95"/>
      <c r="L623" s="96"/>
      <c r="M623" s="95"/>
      <c r="N623" s="96"/>
      <c r="O623" s="95"/>
      <c r="P623" s="96"/>
      <c r="Q623" s="95"/>
      <c r="R623" s="96"/>
    </row>
    <row r="624" spans="1:18" s="93" customFormat="1" ht="15" customHeight="1" x14ac:dyDescent="0.2">
      <c r="A624" s="92"/>
      <c r="C624" s="92"/>
      <c r="D624" s="92"/>
      <c r="E624" s="92"/>
      <c r="F624" s="92"/>
      <c r="G624" s="95"/>
      <c r="H624" s="96"/>
      <c r="J624" s="96"/>
      <c r="K624" s="95"/>
      <c r="L624" s="96"/>
      <c r="M624" s="95"/>
      <c r="N624" s="96"/>
      <c r="O624" s="95"/>
      <c r="P624" s="96"/>
      <c r="Q624" s="95"/>
      <c r="R624" s="96"/>
    </row>
    <row r="625" spans="1:18" s="93" customFormat="1" ht="15" customHeight="1" x14ac:dyDescent="0.2">
      <c r="A625" s="92"/>
      <c r="C625" s="92"/>
      <c r="D625" s="92"/>
      <c r="E625" s="92"/>
      <c r="F625" s="92"/>
      <c r="G625" s="95"/>
      <c r="H625" s="96"/>
      <c r="J625" s="96"/>
      <c r="K625" s="95"/>
      <c r="L625" s="96"/>
      <c r="M625" s="95"/>
      <c r="N625" s="96"/>
      <c r="O625" s="95"/>
      <c r="P625" s="96"/>
      <c r="Q625" s="95"/>
      <c r="R625" s="96"/>
    </row>
    <row r="626" spans="1:18" s="93" customFormat="1" ht="15" customHeight="1" x14ac:dyDescent="0.2">
      <c r="A626" s="92"/>
      <c r="C626" s="92"/>
      <c r="D626" s="92"/>
      <c r="E626" s="92"/>
      <c r="F626" s="92"/>
      <c r="G626" s="95"/>
      <c r="H626" s="96"/>
      <c r="J626" s="96"/>
      <c r="K626" s="95"/>
      <c r="L626" s="96"/>
      <c r="M626" s="95"/>
      <c r="N626" s="96"/>
      <c r="O626" s="95"/>
      <c r="P626" s="96"/>
      <c r="Q626" s="95"/>
      <c r="R626" s="96"/>
    </row>
    <row r="627" spans="1:18" s="93" customFormat="1" ht="15" customHeight="1" x14ac:dyDescent="0.2">
      <c r="A627" s="92"/>
      <c r="C627" s="92"/>
      <c r="D627" s="92"/>
      <c r="E627" s="92"/>
      <c r="F627" s="92"/>
      <c r="G627" s="95"/>
      <c r="H627" s="96"/>
      <c r="J627" s="96"/>
      <c r="K627" s="95"/>
      <c r="L627" s="96"/>
      <c r="M627" s="95"/>
      <c r="N627" s="96"/>
      <c r="O627" s="95"/>
      <c r="P627" s="96"/>
      <c r="Q627" s="95"/>
      <c r="R627" s="96"/>
    </row>
    <row r="628" spans="1:18" s="93" customFormat="1" ht="15" customHeight="1" x14ac:dyDescent="0.2">
      <c r="A628" s="92"/>
      <c r="C628" s="92"/>
      <c r="D628" s="92"/>
      <c r="E628" s="92"/>
      <c r="F628" s="92"/>
      <c r="G628" s="95"/>
      <c r="H628" s="96"/>
      <c r="J628" s="96"/>
      <c r="K628" s="95"/>
      <c r="L628" s="96"/>
      <c r="M628" s="95"/>
      <c r="N628" s="96"/>
      <c r="O628" s="95"/>
      <c r="P628" s="96"/>
      <c r="Q628" s="95"/>
      <c r="R628" s="96"/>
    </row>
    <row r="629" spans="1:18" s="93" customFormat="1" ht="15" customHeight="1" x14ac:dyDescent="0.2">
      <c r="A629" s="92"/>
      <c r="C629" s="92"/>
      <c r="D629" s="92"/>
      <c r="E629" s="92"/>
      <c r="F629" s="92"/>
      <c r="G629" s="95"/>
      <c r="H629" s="96"/>
      <c r="J629" s="96"/>
      <c r="K629" s="95"/>
      <c r="L629" s="96"/>
      <c r="M629" s="95"/>
      <c r="N629" s="96"/>
      <c r="O629" s="95"/>
      <c r="P629" s="96"/>
      <c r="Q629" s="95"/>
      <c r="R629" s="96"/>
    </row>
    <row r="630" spans="1:18" s="93" customFormat="1" ht="15" customHeight="1" x14ac:dyDescent="0.2">
      <c r="A630" s="92"/>
      <c r="C630" s="92"/>
      <c r="D630" s="92"/>
      <c r="E630" s="92"/>
      <c r="F630" s="92"/>
      <c r="G630" s="95"/>
      <c r="H630" s="96"/>
      <c r="J630" s="96"/>
      <c r="K630" s="95"/>
      <c r="L630" s="96"/>
      <c r="M630" s="95"/>
      <c r="N630" s="96"/>
      <c r="O630" s="95"/>
      <c r="P630" s="96"/>
      <c r="Q630" s="95"/>
      <c r="R630" s="96"/>
    </row>
    <row r="631" spans="1:18" s="93" customFormat="1" ht="15" customHeight="1" x14ac:dyDescent="0.2">
      <c r="A631" s="92"/>
      <c r="C631" s="92"/>
      <c r="D631" s="92"/>
      <c r="E631" s="92"/>
      <c r="F631" s="92"/>
      <c r="G631" s="95"/>
      <c r="H631" s="96"/>
      <c r="J631" s="96"/>
      <c r="K631" s="95"/>
      <c r="L631" s="96"/>
      <c r="M631" s="95"/>
      <c r="N631" s="96"/>
      <c r="O631" s="95"/>
      <c r="P631" s="96"/>
      <c r="Q631" s="95"/>
      <c r="R631" s="96"/>
    </row>
    <row r="632" spans="1:18" s="93" customFormat="1" ht="15" customHeight="1" x14ac:dyDescent="0.2">
      <c r="A632" s="92"/>
      <c r="C632" s="92"/>
      <c r="D632" s="92"/>
      <c r="E632" s="92"/>
      <c r="F632" s="92"/>
      <c r="G632" s="95"/>
      <c r="H632" s="96"/>
      <c r="J632" s="96"/>
      <c r="K632" s="95"/>
      <c r="L632" s="96"/>
      <c r="M632" s="95"/>
      <c r="N632" s="96"/>
      <c r="O632" s="95"/>
      <c r="P632" s="96"/>
      <c r="Q632" s="95"/>
      <c r="R632" s="96"/>
    </row>
    <row r="633" spans="1:18" s="93" customFormat="1" ht="15" customHeight="1" x14ac:dyDescent="0.2">
      <c r="A633" s="92"/>
      <c r="C633" s="92"/>
      <c r="D633" s="92"/>
      <c r="E633" s="92"/>
      <c r="F633" s="92"/>
      <c r="G633" s="95"/>
      <c r="H633" s="96"/>
      <c r="J633" s="96"/>
      <c r="K633" s="95"/>
      <c r="L633" s="96"/>
      <c r="M633" s="95"/>
      <c r="N633" s="96"/>
      <c r="O633" s="95"/>
      <c r="P633" s="96"/>
      <c r="Q633" s="95"/>
      <c r="R633" s="96"/>
    </row>
    <row r="634" spans="1:18" s="93" customFormat="1" ht="15" customHeight="1" x14ac:dyDescent="0.2">
      <c r="A634" s="92"/>
      <c r="C634" s="92"/>
      <c r="D634" s="92"/>
      <c r="E634" s="92"/>
      <c r="F634" s="92"/>
      <c r="G634" s="95"/>
      <c r="H634" s="96"/>
      <c r="J634" s="96"/>
      <c r="K634" s="95"/>
      <c r="L634" s="96"/>
      <c r="M634" s="95"/>
      <c r="N634" s="96"/>
      <c r="O634" s="95"/>
      <c r="P634" s="96"/>
      <c r="Q634" s="95"/>
      <c r="R634" s="96"/>
    </row>
    <row r="635" spans="1:18" s="93" customFormat="1" ht="15" customHeight="1" x14ac:dyDescent="0.2">
      <c r="A635" s="92"/>
      <c r="C635" s="92"/>
      <c r="D635" s="92"/>
      <c r="E635" s="92"/>
      <c r="F635" s="92"/>
      <c r="G635" s="95"/>
      <c r="H635" s="96"/>
      <c r="J635" s="96"/>
      <c r="K635" s="95"/>
      <c r="L635" s="96"/>
      <c r="M635" s="95"/>
      <c r="N635" s="96"/>
      <c r="O635" s="95"/>
      <c r="P635" s="96"/>
      <c r="Q635" s="95"/>
      <c r="R635" s="96"/>
    </row>
    <row r="636" spans="1:18" s="93" customFormat="1" ht="15" customHeight="1" x14ac:dyDescent="0.2">
      <c r="A636" s="92"/>
      <c r="C636" s="92"/>
      <c r="D636" s="92"/>
      <c r="E636" s="92"/>
      <c r="F636" s="92"/>
      <c r="G636" s="95"/>
      <c r="H636" s="96"/>
      <c r="J636" s="96"/>
      <c r="K636" s="95"/>
      <c r="L636" s="96"/>
      <c r="M636" s="95"/>
      <c r="N636" s="96"/>
      <c r="O636" s="95"/>
      <c r="P636" s="96"/>
      <c r="Q636" s="95"/>
      <c r="R636" s="96"/>
    </row>
    <row r="637" spans="1:18" s="93" customFormat="1" ht="15" customHeight="1" x14ac:dyDescent="0.2">
      <c r="A637" s="92"/>
      <c r="C637" s="92"/>
      <c r="D637" s="92"/>
      <c r="E637" s="92"/>
      <c r="F637" s="92"/>
      <c r="G637" s="95"/>
      <c r="H637" s="96"/>
      <c r="J637" s="96"/>
      <c r="K637" s="95"/>
      <c r="L637" s="96"/>
      <c r="M637" s="95"/>
      <c r="N637" s="96"/>
      <c r="O637" s="95"/>
      <c r="P637" s="96"/>
      <c r="Q637" s="95"/>
      <c r="R637" s="96"/>
    </row>
    <row r="638" spans="1:18" s="93" customFormat="1" ht="15" customHeight="1" x14ac:dyDescent="0.2">
      <c r="A638" s="92"/>
      <c r="C638" s="92"/>
      <c r="D638" s="92"/>
      <c r="E638" s="92"/>
      <c r="F638" s="92"/>
      <c r="G638" s="95"/>
      <c r="H638" s="96"/>
      <c r="J638" s="96"/>
      <c r="K638" s="95"/>
      <c r="L638" s="96"/>
      <c r="M638" s="95"/>
      <c r="N638" s="96"/>
      <c r="O638" s="95"/>
      <c r="P638" s="96"/>
      <c r="Q638" s="95"/>
      <c r="R638" s="96"/>
    </row>
    <row r="639" spans="1:18" s="93" customFormat="1" ht="15" customHeight="1" x14ac:dyDescent="0.2">
      <c r="A639" s="92"/>
      <c r="C639" s="92"/>
      <c r="D639" s="92"/>
      <c r="E639" s="92"/>
      <c r="F639" s="92"/>
      <c r="G639" s="95"/>
      <c r="H639" s="96"/>
      <c r="J639" s="96"/>
      <c r="K639" s="95"/>
      <c r="L639" s="96"/>
      <c r="M639" s="95"/>
      <c r="N639" s="96"/>
      <c r="O639" s="95"/>
      <c r="P639" s="96"/>
      <c r="Q639" s="95"/>
      <c r="R639" s="96"/>
    </row>
    <row r="640" spans="1:18" s="93" customFormat="1" ht="15" customHeight="1" x14ac:dyDescent="0.2">
      <c r="A640" s="92"/>
      <c r="C640" s="92"/>
      <c r="D640" s="92"/>
      <c r="E640" s="92"/>
      <c r="F640" s="92"/>
      <c r="G640" s="95"/>
      <c r="H640" s="96"/>
      <c r="J640" s="96"/>
      <c r="K640" s="95"/>
      <c r="L640" s="96"/>
      <c r="M640" s="95"/>
      <c r="N640" s="96"/>
      <c r="O640" s="95"/>
      <c r="P640" s="96"/>
      <c r="Q640" s="95"/>
      <c r="R640" s="96"/>
    </row>
    <row r="641" spans="1:18" s="93" customFormat="1" ht="15" customHeight="1" x14ac:dyDescent="0.2">
      <c r="A641" s="92"/>
      <c r="C641" s="92"/>
      <c r="D641" s="92"/>
      <c r="E641" s="92"/>
      <c r="F641" s="92"/>
      <c r="G641" s="95"/>
      <c r="H641" s="96"/>
      <c r="J641" s="96"/>
      <c r="K641" s="95"/>
      <c r="L641" s="96"/>
      <c r="M641" s="95"/>
      <c r="N641" s="96"/>
      <c r="O641" s="95"/>
      <c r="P641" s="96"/>
      <c r="Q641" s="95"/>
      <c r="R641" s="96"/>
    </row>
    <row r="642" spans="1:18" s="93" customFormat="1" ht="15" customHeight="1" x14ac:dyDescent="0.2">
      <c r="A642" s="92"/>
      <c r="C642" s="92"/>
      <c r="D642" s="92"/>
      <c r="E642" s="92"/>
      <c r="F642" s="92"/>
      <c r="G642" s="95"/>
      <c r="H642" s="96"/>
      <c r="J642" s="96"/>
      <c r="K642" s="95"/>
      <c r="L642" s="96"/>
      <c r="M642" s="95"/>
      <c r="N642" s="96"/>
      <c r="O642" s="95"/>
      <c r="P642" s="96"/>
      <c r="Q642" s="95"/>
      <c r="R642" s="96"/>
    </row>
    <row r="643" spans="1:18" s="93" customFormat="1" ht="15" customHeight="1" x14ac:dyDescent="0.2">
      <c r="A643" s="92"/>
      <c r="C643" s="92"/>
      <c r="D643" s="92"/>
      <c r="E643" s="92"/>
      <c r="F643" s="92"/>
      <c r="G643" s="95"/>
      <c r="H643" s="96"/>
      <c r="J643" s="96"/>
      <c r="K643" s="95"/>
      <c r="L643" s="96"/>
      <c r="M643" s="95"/>
      <c r="N643" s="96"/>
      <c r="O643" s="95"/>
      <c r="P643" s="96"/>
      <c r="Q643" s="95"/>
      <c r="R643" s="96"/>
    </row>
    <row r="644" spans="1:18" s="93" customFormat="1" ht="15" customHeight="1" x14ac:dyDescent="0.2">
      <c r="A644" s="92"/>
      <c r="C644" s="92"/>
      <c r="D644" s="92"/>
      <c r="E644" s="92"/>
      <c r="F644" s="92"/>
      <c r="G644" s="95"/>
      <c r="H644" s="96"/>
      <c r="J644" s="96"/>
      <c r="K644" s="95"/>
      <c r="L644" s="96"/>
      <c r="M644" s="95"/>
      <c r="N644" s="96"/>
      <c r="O644" s="95"/>
      <c r="P644" s="96"/>
      <c r="Q644" s="95"/>
      <c r="R644" s="96"/>
    </row>
    <row r="645" spans="1:18" s="93" customFormat="1" ht="15" customHeight="1" x14ac:dyDescent="0.2">
      <c r="A645" s="92"/>
      <c r="C645" s="92"/>
      <c r="D645" s="92"/>
      <c r="E645" s="92"/>
      <c r="F645" s="92"/>
      <c r="G645" s="95"/>
      <c r="H645" s="96"/>
      <c r="J645" s="96"/>
      <c r="K645" s="95"/>
      <c r="L645" s="96"/>
      <c r="M645" s="95"/>
      <c r="N645" s="96"/>
      <c r="O645" s="95"/>
      <c r="P645" s="96"/>
      <c r="Q645" s="95"/>
      <c r="R645" s="96"/>
    </row>
    <row r="646" spans="1:18" s="93" customFormat="1" ht="15" customHeight="1" x14ac:dyDescent="0.2">
      <c r="A646" s="92"/>
      <c r="C646" s="92"/>
      <c r="D646" s="92"/>
      <c r="E646" s="92"/>
      <c r="F646" s="92"/>
      <c r="G646" s="95"/>
      <c r="H646" s="96"/>
      <c r="J646" s="96"/>
      <c r="K646" s="95"/>
      <c r="L646" s="96"/>
      <c r="M646" s="95"/>
      <c r="N646" s="96"/>
      <c r="O646" s="95"/>
      <c r="P646" s="96"/>
      <c r="Q646" s="95"/>
      <c r="R646" s="96"/>
    </row>
    <row r="647" spans="1:18" s="93" customFormat="1" ht="15" customHeight="1" x14ac:dyDescent="0.2">
      <c r="A647" s="92"/>
      <c r="C647" s="92"/>
      <c r="D647" s="92"/>
      <c r="E647" s="92"/>
      <c r="F647" s="92"/>
      <c r="G647" s="95"/>
      <c r="H647" s="96"/>
      <c r="J647" s="96"/>
      <c r="K647" s="95"/>
      <c r="L647" s="96"/>
      <c r="M647" s="95"/>
      <c r="N647" s="96"/>
      <c r="O647" s="95"/>
      <c r="P647" s="96"/>
      <c r="Q647" s="95"/>
      <c r="R647" s="96"/>
    </row>
    <row r="648" spans="1:18" s="93" customFormat="1" ht="15" customHeight="1" x14ac:dyDescent="0.2">
      <c r="A648" s="92"/>
      <c r="C648" s="92"/>
      <c r="D648" s="92"/>
      <c r="E648" s="92"/>
      <c r="F648" s="92"/>
      <c r="G648" s="95"/>
      <c r="H648" s="96"/>
      <c r="J648" s="96"/>
      <c r="K648" s="95"/>
      <c r="L648" s="96"/>
      <c r="M648" s="95"/>
      <c r="N648" s="96"/>
      <c r="O648" s="95"/>
      <c r="P648" s="96"/>
      <c r="Q648" s="95"/>
      <c r="R648" s="96"/>
    </row>
    <row r="649" spans="1:18" s="93" customFormat="1" ht="15" customHeight="1" x14ac:dyDescent="0.2">
      <c r="A649" s="92"/>
      <c r="C649" s="92"/>
      <c r="D649" s="92"/>
      <c r="E649" s="92"/>
      <c r="F649" s="92"/>
      <c r="G649" s="95"/>
      <c r="H649" s="96"/>
      <c r="J649" s="96"/>
      <c r="K649" s="95"/>
      <c r="L649" s="96"/>
      <c r="M649" s="95"/>
      <c r="N649" s="96"/>
      <c r="O649" s="95"/>
      <c r="P649" s="96"/>
      <c r="Q649" s="95"/>
      <c r="R649" s="96"/>
    </row>
    <row r="650" spans="1:18" s="93" customFormat="1" ht="15" customHeight="1" x14ac:dyDescent="0.2">
      <c r="A650" s="92"/>
      <c r="C650" s="92"/>
      <c r="D650" s="92"/>
      <c r="E650" s="92"/>
      <c r="F650" s="92"/>
      <c r="G650" s="95"/>
      <c r="H650" s="96"/>
      <c r="J650" s="96"/>
      <c r="K650" s="95"/>
      <c r="L650" s="96"/>
      <c r="M650" s="95"/>
      <c r="N650" s="96"/>
      <c r="O650" s="95"/>
      <c r="P650" s="96"/>
      <c r="Q650" s="95"/>
      <c r="R650" s="96"/>
    </row>
    <row r="651" spans="1:18" s="93" customFormat="1" ht="15" customHeight="1" x14ac:dyDescent="0.2">
      <c r="A651" s="92"/>
      <c r="C651" s="92"/>
      <c r="D651" s="92"/>
      <c r="E651" s="92"/>
      <c r="F651" s="92"/>
      <c r="G651" s="95"/>
      <c r="H651" s="96"/>
      <c r="J651" s="96"/>
      <c r="K651" s="95"/>
      <c r="L651" s="96"/>
      <c r="M651" s="95"/>
      <c r="N651" s="96"/>
      <c r="O651" s="95"/>
      <c r="P651" s="96"/>
      <c r="Q651" s="95"/>
      <c r="R651" s="96"/>
    </row>
    <row r="652" spans="1:18" s="93" customFormat="1" ht="15" customHeight="1" x14ac:dyDescent="0.2">
      <c r="A652" s="92"/>
      <c r="C652" s="92"/>
      <c r="D652" s="92"/>
      <c r="E652" s="92"/>
      <c r="F652" s="92"/>
      <c r="G652" s="95"/>
      <c r="H652" s="96"/>
      <c r="J652" s="96"/>
      <c r="K652" s="95"/>
      <c r="L652" s="96"/>
      <c r="M652" s="95"/>
      <c r="N652" s="96"/>
      <c r="O652" s="95"/>
      <c r="P652" s="96"/>
      <c r="Q652" s="95"/>
      <c r="R652" s="96"/>
    </row>
    <row r="653" spans="1:18" s="93" customFormat="1" ht="15" customHeight="1" x14ac:dyDescent="0.2">
      <c r="A653" s="92"/>
      <c r="C653" s="92"/>
      <c r="D653" s="92"/>
      <c r="E653" s="92"/>
      <c r="F653" s="92"/>
      <c r="G653" s="95"/>
      <c r="H653" s="96"/>
      <c r="J653" s="96"/>
      <c r="K653" s="95"/>
      <c r="L653" s="96"/>
      <c r="M653" s="95"/>
      <c r="N653" s="96"/>
      <c r="O653" s="95"/>
      <c r="P653" s="96"/>
      <c r="Q653" s="95"/>
      <c r="R653" s="96"/>
    </row>
    <row r="654" spans="1:18" s="93" customFormat="1" ht="15" customHeight="1" x14ac:dyDescent="0.2">
      <c r="A654" s="92"/>
      <c r="C654" s="92"/>
      <c r="D654" s="92"/>
      <c r="E654" s="92"/>
      <c r="F654" s="92"/>
      <c r="G654" s="95"/>
      <c r="H654" s="96"/>
      <c r="J654" s="96"/>
      <c r="K654" s="95"/>
      <c r="L654" s="96"/>
      <c r="M654" s="95"/>
      <c r="N654" s="96"/>
      <c r="O654" s="95"/>
      <c r="P654" s="96"/>
      <c r="Q654" s="95"/>
      <c r="R654" s="96"/>
    </row>
    <row r="655" spans="1:18" s="93" customFormat="1" ht="15" customHeight="1" x14ac:dyDescent="0.2">
      <c r="A655" s="92"/>
      <c r="C655" s="92"/>
      <c r="D655" s="92"/>
      <c r="E655" s="92"/>
      <c r="F655" s="92"/>
      <c r="G655" s="95"/>
      <c r="H655" s="96"/>
      <c r="J655" s="96"/>
      <c r="K655" s="95"/>
      <c r="L655" s="96"/>
      <c r="M655" s="95"/>
      <c r="N655" s="96"/>
      <c r="O655" s="95"/>
      <c r="P655" s="96"/>
      <c r="Q655" s="95"/>
      <c r="R655" s="96"/>
    </row>
    <row r="656" spans="1:18" s="93" customFormat="1" ht="15" customHeight="1" x14ac:dyDescent="0.2">
      <c r="A656" s="92"/>
      <c r="C656" s="92"/>
      <c r="D656" s="92"/>
      <c r="E656" s="92"/>
      <c r="F656" s="92"/>
      <c r="G656" s="95"/>
      <c r="H656" s="96"/>
      <c r="J656" s="96"/>
      <c r="K656" s="95"/>
      <c r="L656" s="96"/>
      <c r="M656" s="95"/>
      <c r="N656" s="96"/>
      <c r="O656" s="95"/>
      <c r="P656" s="96"/>
      <c r="Q656" s="95"/>
      <c r="R656" s="96"/>
    </row>
    <row r="657" spans="1:18" s="93" customFormat="1" ht="15" customHeight="1" x14ac:dyDescent="0.2">
      <c r="A657" s="92"/>
      <c r="C657" s="92"/>
      <c r="D657" s="92"/>
      <c r="E657" s="92"/>
      <c r="F657" s="92"/>
      <c r="G657" s="95"/>
      <c r="H657" s="96"/>
      <c r="J657" s="96"/>
      <c r="K657" s="95"/>
      <c r="L657" s="96"/>
      <c r="M657" s="95"/>
      <c r="N657" s="96"/>
      <c r="O657" s="95"/>
      <c r="P657" s="96"/>
      <c r="Q657" s="95"/>
      <c r="R657" s="96"/>
    </row>
    <row r="658" spans="1:18" s="93" customFormat="1" ht="15" customHeight="1" x14ac:dyDescent="0.2">
      <c r="A658" s="92"/>
      <c r="C658" s="92"/>
      <c r="D658" s="92"/>
      <c r="E658" s="92"/>
      <c r="F658" s="92"/>
      <c r="G658" s="95"/>
      <c r="H658" s="96"/>
      <c r="J658" s="96"/>
      <c r="K658" s="95"/>
      <c r="L658" s="96"/>
      <c r="M658" s="95"/>
      <c r="N658" s="96"/>
      <c r="O658" s="95"/>
      <c r="P658" s="96"/>
      <c r="Q658" s="95"/>
      <c r="R658" s="96"/>
    </row>
    <row r="659" spans="1:18" s="93" customFormat="1" ht="15" customHeight="1" x14ac:dyDescent="0.2">
      <c r="A659" s="92"/>
      <c r="C659" s="92"/>
      <c r="D659" s="92"/>
      <c r="E659" s="92"/>
      <c r="F659" s="92"/>
      <c r="G659" s="95"/>
      <c r="H659" s="96"/>
      <c r="J659" s="96"/>
      <c r="K659" s="95"/>
      <c r="L659" s="96"/>
      <c r="M659" s="95"/>
      <c r="N659" s="96"/>
      <c r="O659" s="95"/>
      <c r="P659" s="96"/>
      <c r="Q659" s="95"/>
      <c r="R659" s="96"/>
    </row>
    <row r="660" spans="1:18" s="93" customFormat="1" ht="15" customHeight="1" x14ac:dyDescent="0.2">
      <c r="A660" s="92"/>
      <c r="C660" s="92"/>
      <c r="D660" s="92"/>
      <c r="E660" s="92"/>
      <c r="F660" s="92"/>
      <c r="G660" s="95"/>
      <c r="H660" s="96"/>
      <c r="J660" s="96"/>
      <c r="K660" s="95"/>
      <c r="L660" s="96"/>
      <c r="M660" s="95"/>
      <c r="N660" s="96"/>
      <c r="O660" s="95"/>
      <c r="P660" s="96"/>
      <c r="Q660" s="95"/>
      <c r="R660" s="96"/>
    </row>
    <row r="661" spans="1:18" s="93" customFormat="1" ht="15" customHeight="1" x14ac:dyDescent="0.2">
      <c r="A661" s="92"/>
      <c r="C661" s="92"/>
      <c r="D661" s="92"/>
      <c r="E661" s="92"/>
      <c r="F661" s="92"/>
      <c r="G661" s="95"/>
      <c r="H661" s="96"/>
      <c r="J661" s="96"/>
      <c r="K661" s="95"/>
      <c r="L661" s="96"/>
      <c r="M661" s="95"/>
      <c r="N661" s="96"/>
      <c r="O661" s="95"/>
      <c r="P661" s="96"/>
      <c r="Q661" s="95"/>
      <c r="R661" s="96"/>
    </row>
    <row r="662" spans="1:18" s="93" customFormat="1" ht="15" customHeight="1" x14ac:dyDescent="0.2">
      <c r="A662" s="92"/>
      <c r="C662" s="92"/>
      <c r="D662" s="92"/>
      <c r="E662" s="92"/>
      <c r="F662" s="92"/>
      <c r="G662" s="95"/>
      <c r="H662" s="96"/>
      <c r="J662" s="96"/>
      <c r="K662" s="95"/>
      <c r="L662" s="96"/>
      <c r="M662" s="95"/>
      <c r="N662" s="96"/>
      <c r="O662" s="95"/>
      <c r="P662" s="96"/>
      <c r="Q662" s="95"/>
      <c r="R662" s="96"/>
    </row>
    <row r="663" spans="1:18" s="93" customFormat="1" ht="15" customHeight="1" x14ac:dyDescent="0.2">
      <c r="A663" s="92"/>
      <c r="C663" s="92"/>
      <c r="D663" s="92"/>
      <c r="E663" s="92"/>
      <c r="F663" s="92"/>
      <c r="G663" s="95"/>
      <c r="H663" s="96"/>
      <c r="J663" s="96"/>
      <c r="K663" s="95"/>
      <c r="L663" s="96"/>
      <c r="M663" s="95"/>
      <c r="N663" s="96"/>
      <c r="O663" s="95"/>
      <c r="P663" s="96"/>
      <c r="Q663" s="95"/>
      <c r="R663" s="96"/>
    </row>
    <row r="664" spans="1:18" s="93" customFormat="1" ht="15" customHeight="1" x14ac:dyDescent="0.2">
      <c r="A664" s="92"/>
      <c r="C664" s="92"/>
      <c r="D664" s="92"/>
      <c r="E664" s="92"/>
      <c r="F664" s="92"/>
      <c r="G664" s="95"/>
      <c r="H664" s="96"/>
      <c r="J664" s="96"/>
      <c r="K664" s="95"/>
      <c r="L664" s="96"/>
      <c r="M664" s="95"/>
      <c r="N664" s="96"/>
      <c r="O664" s="95"/>
      <c r="P664" s="96"/>
      <c r="Q664" s="95"/>
      <c r="R664" s="96"/>
    </row>
    <row r="665" spans="1:18" s="93" customFormat="1" ht="15" customHeight="1" x14ac:dyDescent="0.2">
      <c r="A665" s="92"/>
      <c r="C665" s="92"/>
      <c r="D665" s="92"/>
      <c r="E665" s="92"/>
      <c r="F665" s="92"/>
      <c r="G665" s="95"/>
      <c r="H665" s="96"/>
      <c r="J665" s="96"/>
      <c r="K665" s="95"/>
      <c r="L665" s="96"/>
      <c r="M665" s="95"/>
      <c r="N665" s="96"/>
      <c r="O665" s="95"/>
      <c r="P665" s="96"/>
      <c r="Q665" s="95"/>
      <c r="R665" s="96"/>
    </row>
    <row r="666" spans="1:18" s="93" customFormat="1" ht="15" customHeight="1" x14ac:dyDescent="0.2">
      <c r="A666" s="92"/>
      <c r="C666" s="92"/>
      <c r="D666" s="92"/>
      <c r="E666" s="92"/>
      <c r="F666" s="92"/>
      <c r="G666" s="95"/>
      <c r="H666" s="96"/>
      <c r="J666" s="96"/>
      <c r="K666" s="95"/>
      <c r="L666" s="96"/>
      <c r="M666" s="95"/>
      <c r="N666" s="96"/>
      <c r="O666" s="95"/>
      <c r="P666" s="96"/>
      <c r="Q666" s="95"/>
      <c r="R666" s="96"/>
    </row>
    <row r="667" spans="1:18" s="93" customFormat="1" ht="15" customHeight="1" x14ac:dyDescent="0.2">
      <c r="A667" s="92"/>
      <c r="C667" s="92"/>
      <c r="D667" s="92"/>
      <c r="E667" s="92"/>
      <c r="F667" s="92"/>
      <c r="G667" s="95"/>
      <c r="H667" s="96"/>
      <c r="J667" s="96"/>
      <c r="K667" s="95"/>
      <c r="L667" s="96"/>
      <c r="M667" s="95"/>
      <c r="N667" s="96"/>
      <c r="O667" s="95"/>
      <c r="P667" s="96"/>
      <c r="Q667" s="95"/>
      <c r="R667" s="96"/>
    </row>
    <row r="668" spans="1:18" s="93" customFormat="1" ht="15" customHeight="1" x14ac:dyDescent="0.2">
      <c r="A668" s="92"/>
      <c r="C668" s="92"/>
      <c r="D668" s="92"/>
      <c r="E668" s="92"/>
      <c r="F668" s="92"/>
      <c r="G668" s="95"/>
      <c r="H668" s="96"/>
      <c r="J668" s="96"/>
      <c r="K668" s="95"/>
      <c r="L668" s="96"/>
      <c r="M668" s="95"/>
      <c r="N668" s="96"/>
      <c r="O668" s="95"/>
      <c r="P668" s="96"/>
      <c r="Q668" s="95"/>
      <c r="R668" s="96"/>
    </row>
    <row r="669" spans="1:18" s="93" customFormat="1" ht="15" customHeight="1" x14ac:dyDescent="0.2">
      <c r="A669" s="92"/>
      <c r="C669" s="92"/>
      <c r="D669" s="92"/>
      <c r="E669" s="92"/>
      <c r="F669" s="92"/>
      <c r="G669" s="95"/>
      <c r="H669" s="96"/>
      <c r="J669" s="96"/>
      <c r="K669" s="95"/>
      <c r="L669" s="96"/>
      <c r="M669" s="95"/>
      <c r="N669" s="96"/>
      <c r="O669" s="95"/>
      <c r="P669" s="96"/>
      <c r="Q669" s="95"/>
      <c r="R669" s="96"/>
    </row>
    <row r="670" spans="1:18" s="93" customFormat="1" ht="15" customHeight="1" x14ac:dyDescent="0.2">
      <c r="A670" s="92"/>
      <c r="C670" s="92"/>
      <c r="D670" s="92"/>
      <c r="E670" s="92"/>
      <c r="F670" s="92"/>
      <c r="G670" s="95"/>
      <c r="H670" s="96"/>
      <c r="J670" s="96"/>
      <c r="K670" s="95"/>
      <c r="L670" s="96"/>
      <c r="M670" s="95"/>
      <c r="N670" s="96"/>
      <c r="O670" s="95"/>
      <c r="P670" s="96"/>
      <c r="Q670" s="95"/>
      <c r="R670" s="96"/>
    </row>
    <row r="671" spans="1:18" s="93" customFormat="1" ht="15" customHeight="1" x14ac:dyDescent="0.2">
      <c r="A671" s="92"/>
      <c r="C671" s="92"/>
      <c r="D671" s="92"/>
      <c r="E671" s="92"/>
      <c r="F671" s="92"/>
      <c r="G671" s="95"/>
      <c r="H671" s="96"/>
      <c r="J671" s="96"/>
      <c r="K671" s="95"/>
      <c r="L671" s="96"/>
      <c r="M671" s="95"/>
      <c r="N671" s="96"/>
      <c r="O671" s="95"/>
      <c r="P671" s="96"/>
      <c r="Q671" s="95"/>
      <c r="R671" s="96"/>
    </row>
    <row r="672" spans="1:18" s="93" customFormat="1" ht="15" customHeight="1" x14ac:dyDescent="0.2">
      <c r="A672" s="92"/>
      <c r="C672" s="92"/>
      <c r="D672" s="92"/>
      <c r="E672" s="92"/>
      <c r="F672" s="92"/>
      <c r="G672" s="95"/>
      <c r="H672" s="96"/>
      <c r="J672" s="96"/>
      <c r="K672" s="95"/>
      <c r="L672" s="96"/>
      <c r="M672" s="95"/>
      <c r="N672" s="96"/>
      <c r="O672" s="95"/>
      <c r="P672" s="96"/>
      <c r="Q672" s="95"/>
      <c r="R672" s="96"/>
    </row>
    <row r="673" spans="1:18" s="93" customFormat="1" ht="15" customHeight="1" x14ac:dyDescent="0.2">
      <c r="A673" s="92"/>
      <c r="C673" s="92"/>
      <c r="D673" s="92"/>
      <c r="E673" s="92"/>
      <c r="F673" s="92"/>
      <c r="G673" s="95"/>
      <c r="H673" s="96"/>
      <c r="J673" s="96"/>
      <c r="K673" s="95"/>
      <c r="L673" s="96"/>
      <c r="M673" s="95"/>
      <c r="N673" s="96"/>
      <c r="O673" s="95"/>
      <c r="P673" s="96"/>
      <c r="Q673" s="95"/>
      <c r="R673" s="96"/>
    </row>
    <row r="674" spans="1:18" s="93" customFormat="1" ht="15" customHeight="1" x14ac:dyDescent="0.2">
      <c r="A674" s="92"/>
      <c r="C674" s="92"/>
      <c r="D674" s="92"/>
      <c r="E674" s="92"/>
      <c r="F674" s="92"/>
      <c r="G674" s="95"/>
      <c r="H674" s="96"/>
      <c r="J674" s="96"/>
      <c r="K674" s="95"/>
      <c r="L674" s="96"/>
      <c r="M674" s="95"/>
      <c r="N674" s="96"/>
      <c r="O674" s="95"/>
      <c r="P674" s="96"/>
      <c r="Q674" s="95"/>
      <c r="R674" s="96"/>
    </row>
    <row r="675" spans="1:18" s="93" customFormat="1" ht="15" customHeight="1" x14ac:dyDescent="0.2">
      <c r="A675" s="92"/>
      <c r="C675" s="92"/>
      <c r="D675" s="92"/>
      <c r="E675" s="92"/>
      <c r="F675" s="92"/>
      <c r="G675" s="95"/>
      <c r="H675" s="96"/>
      <c r="J675" s="96"/>
      <c r="K675" s="95"/>
      <c r="L675" s="96"/>
      <c r="M675" s="95"/>
      <c r="N675" s="96"/>
      <c r="O675" s="95"/>
      <c r="P675" s="96"/>
      <c r="Q675" s="95"/>
      <c r="R675" s="96"/>
    </row>
    <row r="676" spans="1:18" s="93" customFormat="1" ht="15" customHeight="1" x14ac:dyDescent="0.2">
      <c r="A676" s="92"/>
      <c r="C676" s="92"/>
      <c r="D676" s="92"/>
      <c r="E676" s="92"/>
      <c r="F676" s="92"/>
      <c r="G676" s="95"/>
      <c r="H676" s="96"/>
      <c r="J676" s="96"/>
      <c r="K676" s="95"/>
      <c r="L676" s="96"/>
      <c r="M676" s="95"/>
      <c r="N676" s="96"/>
      <c r="O676" s="95"/>
      <c r="P676" s="96"/>
      <c r="Q676" s="95"/>
      <c r="R676" s="96"/>
    </row>
    <row r="677" spans="1:18" s="93" customFormat="1" ht="15" customHeight="1" x14ac:dyDescent="0.2">
      <c r="A677" s="92"/>
      <c r="C677" s="92"/>
      <c r="D677" s="92"/>
      <c r="E677" s="92"/>
      <c r="F677" s="92"/>
      <c r="G677" s="95"/>
      <c r="H677" s="96"/>
      <c r="J677" s="96"/>
      <c r="K677" s="95"/>
      <c r="L677" s="96"/>
      <c r="M677" s="95"/>
      <c r="N677" s="96"/>
      <c r="O677" s="95"/>
      <c r="P677" s="96"/>
      <c r="Q677" s="95"/>
      <c r="R677" s="96"/>
    </row>
    <row r="678" spans="1:18" s="93" customFormat="1" ht="15" customHeight="1" x14ac:dyDescent="0.2">
      <c r="A678" s="92"/>
      <c r="C678" s="92"/>
      <c r="D678" s="92"/>
      <c r="E678" s="92"/>
      <c r="F678" s="92"/>
      <c r="G678" s="95"/>
      <c r="H678" s="96"/>
      <c r="J678" s="96"/>
      <c r="K678" s="95"/>
      <c r="L678" s="96"/>
      <c r="M678" s="95"/>
      <c r="N678" s="96"/>
      <c r="O678" s="95"/>
      <c r="P678" s="96"/>
      <c r="Q678" s="95"/>
      <c r="R678" s="96"/>
    </row>
    <row r="679" spans="1:18" s="93" customFormat="1" ht="15" customHeight="1" x14ac:dyDescent="0.2">
      <c r="A679" s="92"/>
      <c r="C679" s="92"/>
      <c r="D679" s="92"/>
      <c r="E679" s="92"/>
      <c r="F679" s="92"/>
      <c r="G679" s="95"/>
      <c r="H679" s="96"/>
      <c r="J679" s="96"/>
      <c r="K679" s="95"/>
      <c r="L679" s="96"/>
      <c r="M679" s="95"/>
      <c r="N679" s="96"/>
      <c r="O679" s="95"/>
      <c r="P679" s="96"/>
      <c r="Q679" s="95"/>
      <c r="R679" s="96"/>
    </row>
    <row r="680" spans="1:18" s="93" customFormat="1" ht="15" customHeight="1" x14ac:dyDescent="0.2">
      <c r="A680" s="92"/>
      <c r="C680" s="92"/>
      <c r="D680" s="92"/>
      <c r="E680" s="92"/>
      <c r="F680" s="92"/>
      <c r="G680" s="95"/>
      <c r="H680" s="96"/>
      <c r="J680" s="96"/>
      <c r="K680" s="95"/>
      <c r="L680" s="96"/>
      <c r="M680" s="95"/>
      <c r="N680" s="96"/>
      <c r="O680" s="95"/>
      <c r="P680" s="96"/>
      <c r="Q680" s="95"/>
      <c r="R680" s="96"/>
    </row>
    <row r="681" spans="1:18" s="93" customFormat="1" ht="15" customHeight="1" x14ac:dyDescent="0.2">
      <c r="A681" s="92"/>
      <c r="C681" s="92"/>
      <c r="D681" s="92"/>
      <c r="E681" s="92"/>
      <c r="F681" s="92"/>
      <c r="G681" s="95"/>
      <c r="H681" s="96"/>
      <c r="J681" s="96"/>
      <c r="K681" s="95"/>
      <c r="L681" s="96"/>
      <c r="M681" s="95"/>
      <c r="N681" s="96"/>
      <c r="O681" s="95"/>
      <c r="P681" s="96"/>
      <c r="Q681" s="95"/>
      <c r="R681" s="96"/>
    </row>
    <row r="682" spans="1:18" s="93" customFormat="1" ht="15" customHeight="1" x14ac:dyDescent="0.2">
      <c r="A682" s="92"/>
      <c r="C682" s="92"/>
      <c r="D682" s="92"/>
      <c r="E682" s="92"/>
      <c r="F682" s="92"/>
      <c r="G682" s="95"/>
      <c r="H682" s="96"/>
      <c r="J682" s="96"/>
      <c r="K682" s="95"/>
      <c r="L682" s="96"/>
      <c r="M682" s="95"/>
      <c r="N682" s="96"/>
      <c r="O682" s="95"/>
      <c r="P682" s="96"/>
      <c r="Q682" s="95"/>
      <c r="R682" s="96"/>
    </row>
    <row r="683" spans="1:18" s="93" customFormat="1" ht="15" customHeight="1" x14ac:dyDescent="0.2">
      <c r="A683" s="92"/>
      <c r="C683" s="92"/>
      <c r="D683" s="92"/>
      <c r="E683" s="92"/>
      <c r="F683" s="92"/>
      <c r="G683" s="95"/>
      <c r="H683" s="96"/>
      <c r="J683" s="96"/>
      <c r="K683" s="95"/>
      <c r="L683" s="96"/>
      <c r="M683" s="95"/>
      <c r="N683" s="96"/>
      <c r="O683" s="95"/>
      <c r="P683" s="96"/>
      <c r="Q683" s="95"/>
      <c r="R683" s="96"/>
    </row>
    <row r="684" spans="1:18" s="93" customFormat="1" ht="15" customHeight="1" x14ac:dyDescent="0.2">
      <c r="A684" s="92"/>
      <c r="C684" s="92"/>
      <c r="D684" s="92"/>
      <c r="E684" s="92"/>
      <c r="F684" s="92"/>
      <c r="G684" s="95"/>
      <c r="H684" s="96"/>
      <c r="J684" s="96"/>
      <c r="K684" s="95"/>
      <c r="L684" s="96"/>
      <c r="M684" s="95"/>
      <c r="N684" s="96"/>
      <c r="O684" s="95"/>
      <c r="P684" s="96"/>
      <c r="Q684" s="95"/>
      <c r="R684" s="96"/>
    </row>
    <row r="685" spans="1:18" s="93" customFormat="1" ht="15" customHeight="1" x14ac:dyDescent="0.2">
      <c r="A685" s="92"/>
      <c r="C685" s="92"/>
      <c r="D685" s="92"/>
      <c r="E685" s="92"/>
      <c r="F685" s="92"/>
      <c r="G685" s="95"/>
      <c r="H685" s="96"/>
      <c r="J685" s="96"/>
      <c r="K685" s="95"/>
      <c r="L685" s="96"/>
      <c r="M685" s="95"/>
      <c r="N685" s="96"/>
      <c r="O685" s="95"/>
      <c r="P685" s="96"/>
      <c r="Q685" s="95"/>
      <c r="R685" s="96"/>
    </row>
    <row r="686" spans="1:18" s="93" customFormat="1" ht="15" customHeight="1" x14ac:dyDescent="0.2">
      <c r="A686" s="92"/>
      <c r="C686" s="92"/>
      <c r="D686" s="92"/>
      <c r="E686" s="92"/>
      <c r="F686" s="92"/>
      <c r="G686" s="95"/>
      <c r="H686" s="96"/>
      <c r="J686" s="96"/>
      <c r="K686" s="95"/>
      <c r="L686" s="96"/>
      <c r="M686" s="95"/>
      <c r="N686" s="96"/>
      <c r="O686" s="95"/>
      <c r="P686" s="96"/>
      <c r="Q686" s="95"/>
      <c r="R686" s="96"/>
    </row>
    <row r="687" spans="1:18" s="93" customFormat="1" ht="15" customHeight="1" x14ac:dyDescent="0.2">
      <c r="A687" s="92"/>
      <c r="C687" s="92"/>
      <c r="D687" s="92"/>
      <c r="E687" s="92"/>
      <c r="F687" s="92"/>
      <c r="G687" s="95"/>
      <c r="H687" s="96"/>
      <c r="J687" s="96"/>
      <c r="K687" s="95"/>
      <c r="L687" s="96"/>
      <c r="M687" s="95"/>
      <c r="N687" s="96"/>
      <c r="O687" s="95"/>
      <c r="P687" s="96"/>
      <c r="Q687" s="95"/>
      <c r="R687" s="96"/>
    </row>
    <row r="688" spans="1:18" s="93" customFormat="1" ht="15" customHeight="1" x14ac:dyDescent="0.2">
      <c r="A688" s="92"/>
      <c r="C688" s="92"/>
      <c r="D688" s="92"/>
      <c r="E688" s="92"/>
      <c r="F688" s="92"/>
      <c r="G688" s="95"/>
      <c r="H688" s="96"/>
      <c r="J688" s="96"/>
      <c r="K688" s="95"/>
      <c r="L688" s="96"/>
      <c r="M688" s="95"/>
      <c r="N688" s="96"/>
      <c r="O688" s="95"/>
      <c r="P688" s="96"/>
      <c r="Q688" s="95"/>
      <c r="R688" s="96"/>
    </row>
    <row r="689" spans="1:18" s="93" customFormat="1" ht="15" customHeight="1" x14ac:dyDescent="0.2">
      <c r="A689" s="92"/>
      <c r="C689" s="92"/>
      <c r="D689" s="92"/>
      <c r="E689" s="92"/>
      <c r="F689" s="92"/>
      <c r="G689" s="95"/>
      <c r="H689" s="96"/>
      <c r="J689" s="96"/>
      <c r="K689" s="95"/>
      <c r="L689" s="96"/>
      <c r="M689" s="95"/>
      <c r="N689" s="96"/>
      <c r="O689" s="95"/>
      <c r="P689" s="96"/>
      <c r="Q689" s="95"/>
      <c r="R689" s="96"/>
    </row>
    <row r="690" spans="1:18" s="93" customFormat="1" ht="15" customHeight="1" x14ac:dyDescent="0.2">
      <c r="A690" s="92"/>
      <c r="C690" s="92"/>
      <c r="D690" s="92"/>
      <c r="E690" s="92"/>
      <c r="F690" s="92"/>
      <c r="G690" s="95"/>
      <c r="H690" s="96"/>
      <c r="J690" s="96"/>
      <c r="K690" s="95"/>
      <c r="L690" s="96"/>
      <c r="M690" s="95"/>
      <c r="N690" s="96"/>
      <c r="O690" s="95"/>
      <c r="P690" s="96"/>
      <c r="Q690" s="95"/>
      <c r="R690" s="96"/>
    </row>
    <row r="691" spans="1:18" s="93" customFormat="1" ht="15" customHeight="1" x14ac:dyDescent="0.2">
      <c r="A691" s="92"/>
      <c r="C691" s="92"/>
      <c r="D691" s="92"/>
      <c r="E691" s="92"/>
      <c r="F691" s="92"/>
      <c r="G691" s="95"/>
      <c r="H691" s="96"/>
      <c r="J691" s="96"/>
      <c r="K691" s="95"/>
      <c r="L691" s="96"/>
      <c r="M691" s="95"/>
      <c r="N691" s="96"/>
      <c r="O691" s="95"/>
      <c r="P691" s="96"/>
      <c r="Q691" s="95"/>
      <c r="R691" s="96"/>
    </row>
    <row r="692" spans="1:18" s="93" customFormat="1" ht="15" customHeight="1" x14ac:dyDescent="0.2">
      <c r="A692" s="92"/>
      <c r="C692" s="92"/>
      <c r="D692" s="92"/>
      <c r="E692" s="92"/>
      <c r="F692" s="92"/>
      <c r="G692" s="95"/>
      <c r="H692" s="96"/>
      <c r="J692" s="96"/>
      <c r="K692" s="95"/>
      <c r="L692" s="96"/>
      <c r="M692" s="95"/>
      <c r="N692" s="96"/>
      <c r="O692" s="95"/>
      <c r="P692" s="96"/>
      <c r="Q692" s="95"/>
      <c r="R692" s="96"/>
    </row>
    <row r="693" spans="1:18" s="93" customFormat="1" ht="15" customHeight="1" x14ac:dyDescent="0.2">
      <c r="A693" s="92"/>
      <c r="C693" s="92"/>
      <c r="D693" s="92"/>
      <c r="E693" s="92"/>
      <c r="F693" s="92"/>
      <c r="G693" s="95"/>
      <c r="H693" s="96"/>
      <c r="J693" s="96"/>
      <c r="K693" s="95"/>
      <c r="L693" s="96"/>
      <c r="M693" s="95"/>
      <c r="N693" s="96"/>
      <c r="O693" s="95"/>
      <c r="P693" s="96"/>
      <c r="Q693" s="95"/>
      <c r="R693" s="96"/>
    </row>
    <row r="694" spans="1:18" s="93" customFormat="1" ht="15" customHeight="1" x14ac:dyDescent="0.2">
      <c r="A694" s="92"/>
      <c r="C694" s="92"/>
      <c r="D694" s="92"/>
      <c r="E694" s="92"/>
      <c r="F694" s="92"/>
      <c r="G694" s="95"/>
      <c r="H694" s="96"/>
      <c r="J694" s="96"/>
      <c r="K694" s="95"/>
      <c r="L694" s="96"/>
      <c r="M694" s="95"/>
      <c r="N694" s="96"/>
      <c r="O694" s="95"/>
      <c r="P694" s="96"/>
      <c r="Q694" s="95"/>
      <c r="R694" s="96"/>
    </row>
    <row r="695" spans="1:18" s="93" customFormat="1" ht="15" customHeight="1" x14ac:dyDescent="0.2">
      <c r="A695" s="92"/>
      <c r="C695" s="92"/>
      <c r="D695" s="92"/>
      <c r="E695" s="92"/>
      <c r="F695" s="92"/>
      <c r="G695" s="95"/>
      <c r="H695" s="96"/>
      <c r="J695" s="96"/>
      <c r="K695" s="95"/>
      <c r="L695" s="96"/>
      <c r="M695" s="95"/>
      <c r="N695" s="96"/>
      <c r="O695" s="95"/>
      <c r="P695" s="96"/>
      <c r="Q695" s="95"/>
      <c r="R695" s="96"/>
    </row>
    <row r="696" spans="1:18" s="93" customFormat="1" ht="15" customHeight="1" x14ac:dyDescent="0.2">
      <c r="A696" s="92"/>
      <c r="C696" s="92"/>
      <c r="D696" s="92"/>
      <c r="E696" s="92"/>
      <c r="F696" s="92"/>
      <c r="G696" s="95"/>
      <c r="H696" s="96"/>
      <c r="J696" s="96"/>
      <c r="K696" s="95"/>
      <c r="L696" s="96"/>
      <c r="M696" s="95"/>
      <c r="N696" s="96"/>
      <c r="O696" s="95"/>
      <c r="P696" s="96"/>
      <c r="Q696" s="95"/>
      <c r="R696" s="96"/>
    </row>
    <row r="697" spans="1:18" s="93" customFormat="1" ht="15" customHeight="1" x14ac:dyDescent="0.2">
      <c r="A697" s="92"/>
      <c r="C697" s="92"/>
      <c r="D697" s="92"/>
      <c r="E697" s="92"/>
      <c r="F697" s="92"/>
      <c r="G697" s="95"/>
      <c r="H697" s="96"/>
      <c r="J697" s="96"/>
      <c r="K697" s="95"/>
      <c r="L697" s="96"/>
      <c r="M697" s="95"/>
      <c r="N697" s="96"/>
      <c r="O697" s="95"/>
      <c r="P697" s="96"/>
      <c r="Q697" s="95"/>
      <c r="R697" s="96"/>
    </row>
    <row r="698" spans="1:18" s="93" customFormat="1" ht="15" customHeight="1" x14ac:dyDescent="0.2">
      <c r="A698" s="92"/>
      <c r="C698" s="92"/>
      <c r="D698" s="92"/>
      <c r="E698" s="92"/>
      <c r="F698" s="92"/>
      <c r="G698" s="95"/>
      <c r="H698" s="96"/>
      <c r="J698" s="96"/>
      <c r="K698" s="95"/>
      <c r="L698" s="96"/>
      <c r="M698" s="95"/>
      <c r="N698" s="96"/>
      <c r="O698" s="95"/>
      <c r="P698" s="96"/>
      <c r="Q698" s="95"/>
      <c r="R698" s="96"/>
    </row>
    <row r="699" spans="1:18" s="93" customFormat="1" ht="15" customHeight="1" x14ac:dyDescent="0.2">
      <c r="A699" s="92"/>
      <c r="C699" s="92"/>
      <c r="D699" s="92"/>
      <c r="E699" s="92"/>
      <c r="F699" s="92"/>
      <c r="G699" s="95"/>
      <c r="H699" s="96"/>
      <c r="J699" s="96"/>
      <c r="K699" s="95"/>
      <c r="L699" s="96"/>
      <c r="M699" s="95"/>
      <c r="N699" s="96"/>
      <c r="O699" s="95"/>
      <c r="P699" s="96"/>
      <c r="Q699" s="95"/>
      <c r="R699" s="96"/>
    </row>
    <row r="700" spans="1:18" s="93" customFormat="1" ht="15" customHeight="1" x14ac:dyDescent="0.2">
      <c r="A700" s="92"/>
      <c r="C700" s="92"/>
      <c r="D700" s="92"/>
      <c r="E700" s="92"/>
      <c r="F700" s="92"/>
      <c r="G700" s="95"/>
      <c r="H700" s="96"/>
      <c r="J700" s="96"/>
      <c r="K700" s="95"/>
      <c r="L700" s="96"/>
      <c r="M700" s="95"/>
      <c r="N700" s="96"/>
      <c r="O700" s="95"/>
      <c r="P700" s="96"/>
      <c r="Q700" s="95"/>
      <c r="R700" s="96"/>
    </row>
    <row r="701" spans="1:18" s="93" customFormat="1" ht="15" customHeight="1" x14ac:dyDescent="0.2">
      <c r="A701" s="92"/>
      <c r="C701" s="92"/>
      <c r="D701" s="92"/>
      <c r="E701" s="92"/>
      <c r="F701" s="92"/>
      <c r="G701" s="95"/>
      <c r="H701" s="96"/>
      <c r="J701" s="96"/>
      <c r="K701" s="95"/>
      <c r="L701" s="96"/>
      <c r="M701" s="95"/>
      <c r="N701" s="96"/>
      <c r="O701" s="95"/>
      <c r="P701" s="96"/>
      <c r="Q701" s="95"/>
      <c r="R701" s="96"/>
    </row>
    <row r="702" spans="1:18" s="93" customFormat="1" ht="15" customHeight="1" x14ac:dyDescent="0.2">
      <c r="A702" s="92"/>
      <c r="C702" s="92"/>
      <c r="D702" s="92"/>
      <c r="E702" s="92"/>
      <c r="F702" s="92"/>
      <c r="G702" s="95"/>
      <c r="H702" s="96"/>
      <c r="J702" s="96"/>
      <c r="K702" s="95"/>
      <c r="L702" s="96"/>
      <c r="M702" s="95"/>
      <c r="N702" s="96"/>
      <c r="O702" s="95"/>
      <c r="P702" s="96"/>
      <c r="Q702" s="95"/>
      <c r="R702" s="96"/>
    </row>
    <row r="703" spans="1:18" s="93" customFormat="1" ht="15" customHeight="1" x14ac:dyDescent="0.2">
      <c r="A703" s="92"/>
      <c r="C703" s="92"/>
      <c r="D703" s="92"/>
      <c r="E703" s="92"/>
      <c r="F703" s="92"/>
      <c r="G703" s="95"/>
      <c r="H703" s="96"/>
      <c r="J703" s="96"/>
      <c r="K703" s="95"/>
      <c r="L703" s="96"/>
      <c r="M703" s="95"/>
      <c r="N703" s="96"/>
      <c r="O703" s="95"/>
      <c r="P703" s="96"/>
      <c r="Q703" s="95"/>
      <c r="R703" s="96"/>
    </row>
    <row r="704" spans="1:18" s="93" customFormat="1" ht="15" customHeight="1" x14ac:dyDescent="0.2">
      <c r="A704" s="92"/>
      <c r="C704" s="92"/>
      <c r="D704" s="92"/>
      <c r="E704" s="92"/>
      <c r="F704" s="92"/>
      <c r="G704" s="95"/>
      <c r="H704" s="96"/>
      <c r="J704" s="96"/>
      <c r="K704" s="95"/>
      <c r="L704" s="96"/>
      <c r="M704" s="95"/>
      <c r="N704" s="96"/>
      <c r="O704" s="95"/>
      <c r="P704" s="96"/>
      <c r="Q704" s="95"/>
      <c r="R704" s="96"/>
    </row>
    <row r="705" spans="1:18" s="93" customFormat="1" ht="15" customHeight="1" x14ac:dyDescent="0.2">
      <c r="A705" s="92"/>
      <c r="C705" s="92"/>
      <c r="D705" s="92"/>
      <c r="E705" s="92"/>
      <c r="F705" s="92"/>
      <c r="G705" s="95"/>
      <c r="H705" s="96"/>
      <c r="J705" s="96"/>
      <c r="K705" s="95"/>
      <c r="L705" s="96"/>
      <c r="M705" s="95"/>
      <c r="N705" s="96"/>
      <c r="O705" s="95"/>
      <c r="P705" s="96"/>
      <c r="Q705" s="95"/>
      <c r="R705" s="96"/>
    </row>
    <row r="706" spans="1:18" s="93" customFormat="1" ht="15" customHeight="1" x14ac:dyDescent="0.2">
      <c r="A706" s="92"/>
      <c r="C706" s="92"/>
      <c r="D706" s="92"/>
      <c r="E706" s="92"/>
      <c r="F706" s="92"/>
      <c r="G706" s="95"/>
      <c r="H706" s="96"/>
      <c r="J706" s="96"/>
      <c r="K706" s="95"/>
      <c r="L706" s="96"/>
      <c r="M706" s="95"/>
      <c r="N706" s="96"/>
      <c r="O706" s="95"/>
      <c r="P706" s="96"/>
      <c r="Q706" s="95"/>
      <c r="R706" s="96"/>
    </row>
    <row r="707" spans="1:18" s="93" customFormat="1" ht="15" customHeight="1" x14ac:dyDescent="0.2">
      <c r="A707" s="92"/>
      <c r="C707" s="92"/>
      <c r="D707" s="92"/>
      <c r="E707" s="92"/>
      <c r="F707" s="92"/>
      <c r="G707" s="95"/>
      <c r="H707" s="96"/>
      <c r="J707" s="96"/>
      <c r="K707" s="95"/>
      <c r="L707" s="96"/>
      <c r="M707" s="95"/>
      <c r="N707" s="96"/>
      <c r="O707" s="95"/>
      <c r="P707" s="96"/>
      <c r="Q707" s="95"/>
      <c r="R707" s="96"/>
    </row>
    <row r="708" spans="1:18" s="93" customFormat="1" ht="15" customHeight="1" x14ac:dyDescent="0.2">
      <c r="A708" s="92"/>
      <c r="C708" s="92"/>
      <c r="D708" s="92"/>
      <c r="E708" s="92"/>
      <c r="F708" s="92"/>
      <c r="G708" s="95"/>
      <c r="H708" s="96"/>
      <c r="J708" s="96"/>
      <c r="K708" s="95"/>
      <c r="L708" s="96"/>
      <c r="M708" s="95"/>
      <c r="N708" s="96"/>
      <c r="O708" s="95"/>
      <c r="P708" s="96"/>
      <c r="Q708" s="95"/>
      <c r="R708" s="96"/>
    </row>
    <row r="709" spans="1:18" s="93" customFormat="1" ht="15" customHeight="1" x14ac:dyDescent="0.2">
      <c r="A709" s="92"/>
      <c r="C709" s="92"/>
      <c r="D709" s="92"/>
      <c r="E709" s="92"/>
      <c r="F709" s="92"/>
      <c r="G709" s="95"/>
      <c r="H709" s="96"/>
      <c r="J709" s="96"/>
      <c r="K709" s="95"/>
      <c r="L709" s="96"/>
      <c r="M709" s="95"/>
      <c r="N709" s="96"/>
      <c r="O709" s="95"/>
      <c r="P709" s="96"/>
      <c r="Q709" s="95"/>
      <c r="R709" s="96"/>
    </row>
    <row r="710" spans="1:18" s="93" customFormat="1" ht="15" customHeight="1" x14ac:dyDescent="0.2">
      <c r="A710" s="92"/>
      <c r="C710" s="92"/>
      <c r="D710" s="92"/>
      <c r="E710" s="92"/>
      <c r="F710" s="92"/>
      <c r="G710" s="95"/>
      <c r="H710" s="96"/>
      <c r="J710" s="96"/>
      <c r="K710" s="95"/>
      <c r="L710" s="96"/>
      <c r="M710" s="95"/>
      <c r="N710" s="96"/>
      <c r="O710" s="95"/>
      <c r="P710" s="96"/>
      <c r="Q710" s="95"/>
      <c r="R710" s="96"/>
    </row>
    <row r="711" spans="1:18" s="93" customFormat="1" ht="15" customHeight="1" x14ac:dyDescent="0.2">
      <c r="A711" s="92"/>
      <c r="C711" s="92"/>
      <c r="D711" s="92"/>
      <c r="E711" s="92"/>
      <c r="F711" s="92"/>
      <c r="G711" s="95"/>
      <c r="H711" s="96"/>
      <c r="J711" s="96"/>
      <c r="K711" s="95"/>
      <c r="L711" s="96"/>
      <c r="M711" s="95"/>
      <c r="N711" s="96"/>
      <c r="O711" s="95"/>
      <c r="P711" s="96"/>
      <c r="Q711" s="95"/>
      <c r="R711" s="96"/>
    </row>
    <row r="712" spans="1:18" s="93" customFormat="1" ht="15" customHeight="1" x14ac:dyDescent="0.2">
      <c r="A712" s="92"/>
      <c r="C712" s="92"/>
      <c r="D712" s="92"/>
      <c r="E712" s="92"/>
      <c r="F712" s="92"/>
      <c r="G712" s="95"/>
      <c r="H712" s="96"/>
      <c r="J712" s="96"/>
      <c r="K712" s="95"/>
      <c r="L712" s="96"/>
      <c r="M712" s="95"/>
      <c r="N712" s="96"/>
      <c r="O712" s="95"/>
      <c r="P712" s="96"/>
      <c r="Q712" s="95"/>
      <c r="R712" s="96"/>
    </row>
    <row r="713" spans="1:18" s="93" customFormat="1" ht="15" customHeight="1" x14ac:dyDescent="0.2">
      <c r="A713" s="92"/>
      <c r="C713" s="92"/>
      <c r="D713" s="92"/>
      <c r="E713" s="92"/>
      <c r="F713" s="92"/>
      <c r="G713" s="95"/>
      <c r="H713" s="96"/>
      <c r="J713" s="96"/>
      <c r="K713" s="95"/>
      <c r="L713" s="96"/>
      <c r="M713" s="95"/>
      <c r="N713" s="96"/>
      <c r="O713" s="95"/>
      <c r="P713" s="96"/>
      <c r="Q713" s="95"/>
      <c r="R713" s="96"/>
    </row>
    <row r="714" spans="1:18" s="93" customFormat="1" ht="15" customHeight="1" x14ac:dyDescent="0.2">
      <c r="A714" s="92"/>
      <c r="C714" s="92"/>
      <c r="D714" s="92"/>
      <c r="E714" s="92"/>
      <c r="F714" s="92"/>
      <c r="G714" s="95"/>
      <c r="H714" s="96"/>
      <c r="J714" s="96"/>
      <c r="K714" s="95"/>
      <c r="L714" s="96"/>
      <c r="M714" s="95"/>
      <c r="N714" s="96"/>
      <c r="O714" s="95"/>
      <c r="P714" s="96"/>
      <c r="Q714" s="95"/>
      <c r="R714" s="96"/>
    </row>
    <row r="715" spans="1:18" s="93" customFormat="1" ht="15" customHeight="1" x14ac:dyDescent="0.2">
      <c r="A715" s="92"/>
      <c r="C715" s="92"/>
      <c r="D715" s="92"/>
      <c r="E715" s="92"/>
      <c r="F715" s="92"/>
      <c r="G715" s="95"/>
      <c r="H715" s="96"/>
      <c r="J715" s="96"/>
      <c r="K715" s="95"/>
      <c r="L715" s="96"/>
      <c r="M715" s="95"/>
      <c r="N715" s="96"/>
      <c r="O715" s="95"/>
      <c r="P715" s="96"/>
      <c r="Q715" s="95"/>
      <c r="R715" s="96"/>
    </row>
    <row r="716" spans="1:18" s="93" customFormat="1" ht="15" customHeight="1" x14ac:dyDescent="0.2">
      <c r="A716" s="92"/>
      <c r="C716" s="92"/>
      <c r="D716" s="92"/>
      <c r="E716" s="92"/>
      <c r="F716" s="92"/>
      <c r="G716" s="95"/>
      <c r="H716" s="96"/>
      <c r="J716" s="96"/>
      <c r="K716" s="95"/>
      <c r="L716" s="96"/>
      <c r="M716" s="95"/>
      <c r="N716" s="96"/>
      <c r="O716" s="95"/>
      <c r="P716" s="96"/>
      <c r="Q716" s="95"/>
      <c r="R716" s="96"/>
    </row>
    <row r="717" spans="1:18" s="93" customFormat="1" ht="15" customHeight="1" x14ac:dyDescent="0.2">
      <c r="A717" s="92"/>
      <c r="C717" s="92"/>
      <c r="D717" s="92"/>
      <c r="E717" s="92"/>
      <c r="F717" s="92"/>
      <c r="G717" s="95"/>
      <c r="H717" s="96"/>
      <c r="J717" s="96"/>
      <c r="K717" s="95"/>
      <c r="L717" s="96"/>
      <c r="M717" s="95"/>
      <c r="N717" s="96"/>
      <c r="O717" s="95"/>
      <c r="P717" s="96"/>
      <c r="Q717" s="95"/>
      <c r="R717" s="96"/>
    </row>
    <row r="718" spans="1:18" s="93" customFormat="1" ht="15" customHeight="1" x14ac:dyDescent="0.2">
      <c r="A718" s="92"/>
      <c r="C718" s="92"/>
      <c r="D718" s="92"/>
      <c r="E718" s="92"/>
      <c r="F718" s="92"/>
      <c r="G718" s="95"/>
      <c r="H718" s="96"/>
      <c r="J718" s="96"/>
      <c r="K718" s="95"/>
      <c r="L718" s="96"/>
      <c r="M718" s="95"/>
      <c r="N718" s="96"/>
      <c r="O718" s="95"/>
      <c r="P718" s="96"/>
      <c r="Q718" s="95"/>
      <c r="R718" s="96"/>
    </row>
    <row r="719" spans="1:18" s="93" customFormat="1" ht="15" customHeight="1" x14ac:dyDescent="0.2">
      <c r="A719" s="92"/>
      <c r="C719" s="92"/>
      <c r="D719" s="92"/>
      <c r="E719" s="92"/>
      <c r="F719" s="92"/>
      <c r="G719" s="95"/>
      <c r="H719" s="96"/>
      <c r="J719" s="96"/>
      <c r="K719" s="95"/>
      <c r="L719" s="96"/>
      <c r="M719" s="95"/>
      <c r="N719" s="96"/>
      <c r="O719" s="95"/>
      <c r="P719" s="96"/>
      <c r="Q719" s="95"/>
      <c r="R719" s="96"/>
    </row>
    <row r="720" spans="1:18" s="93" customFormat="1" ht="15" customHeight="1" x14ac:dyDescent="0.2">
      <c r="A720" s="92"/>
      <c r="C720" s="92"/>
      <c r="D720" s="92"/>
      <c r="E720" s="92"/>
      <c r="F720" s="92"/>
      <c r="G720" s="95"/>
      <c r="H720" s="96"/>
      <c r="J720" s="96"/>
      <c r="K720" s="95"/>
      <c r="L720" s="96"/>
      <c r="M720" s="95"/>
      <c r="N720" s="96"/>
      <c r="O720" s="95"/>
      <c r="P720" s="96"/>
      <c r="Q720" s="95"/>
      <c r="R720" s="96"/>
    </row>
    <row r="721" spans="1:18" s="93" customFormat="1" ht="15" customHeight="1" x14ac:dyDescent="0.2">
      <c r="A721" s="92"/>
      <c r="C721" s="92"/>
      <c r="D721" s="92"/>
      <c r="E721" s="92"/>
      <c r="F721" s="92"/>
      <c r="G721" s="95"/>
      <c r="H721" s="96"/>
      <c r="J721" s="96"/>
      <c r="K721" s="95"/>
      <c r="L721" s="96"/>
      <c r="M721" s="95"/>
      <c r="N721" s="96"/>
      <c r="O721" s="95"/>
      <c r="P721" s="96"/>
      <c r="Q721" s="95"/>
      <c r="R721" s="96"/>
    </row>
    <row r="722" spans="1:18" s="93" customFormat="1" ht="15" customHeight="1" x14ac:dyDescent="0.2">
      <c r="A722" s="92"/>
      <c r="C722" s="92"/>
      <c r="D722" s="92"/>
      <c r="E722" s="92"/>
      <c r="F722" s="92"/>
      <c r="G722" s="95"/>
      <c r="H722" s="96"/>
      <c r="J722" s="96"/>
      <c r="K722" s="95"/>
      <c r="L722" s="96"/>
      <c r="M722" s="95"/>
      <c r="N722" s="96"/>
      <c r="O722" s="95"/>
      <c r="P722" s="96"/>
      <c r="Q722" s="95"/>
      <c r="R722" s="96"/>
    </row>
    <row r="723" spans="1:18" s="93" customFormat="1" ht="15" customHeight="1" x14ac:dyDescent="0.2">
      <c r="A723" s="92"/>
      <c r="C723" s="92"/>
      <c r="D723" s="92"/>
      <c r="E723" s="92"/>
      <c r="F723" s="92"/>
      <c r="G723" s="95"/>
      <c r="H723" s="96"/>
      <c r="J723" s="96"/>
      <c r="K723" s="95"/>
      <c r="L723" s="96"/>
      <c r="M723" s="95"/>
      <c r="N723" s="96"/>
      <c r="O723" s="95"/>
      <c r="P723" s="96"/>
      <c r="Q723" s="95"/>
      <c r="R723" s="96"/>
    </row>
    <row r="724" spans="1:18" s="93" customFormat="1" ht="15" customHeight="1" x14ac:dyDescent="0.2">
      <c r="A724" s="92"/>
      <c r="C724" s="92"/>
      <c r="D724" s="92"/>
      <c r="E724" s="92"/>
      <c r="F724" s="92"/>
      <c r="G724" s="95"/>
      <c r="H724" s="96"/>
      <c r="J724" s="96"/>
      <c r="K724" s="95"/>
      <c r="L724" s="96"/>
      <c r="M724" s="95"/>
      <c r="N724" s="96"/>
      <c r="O724" s="95"/>
      <c r="P724" s="96"/>
      <c r="Q724" s="95"/>
      <c r="R724" s="96"/>
    </row>
    <row r="725" spans="1:18" s="93" customFormat="1" ht="15" customHeight="1" x14ac:dyDescent="0.2">
      <c r="A725" s="92"/>
      <c r="C725" s="92"/>
      <c r="D725" s="92"/>
      <c r="E725" s="92"/>
      <c r="F725" s="92"/>
      <c r="G725" s="95"/>
      <c r="H725" s="96"/>
      <c r="J725" s="96"/>
      <c r="K725" s="95"/>
      <c r="L725" s="96"/>
      <c r="M725" s="95"/>
      <c r="N725" s="96"/>
      <c r="O725" s="95"/>
      <c r="P725" s="96"/>
      <c r="Q725" s="95"/>
      <c r="R725" s="96"/>
    </row>
    <row r="726" spans="1:18" s="93" customFormat="1" ht="15" customHeight="1" x14ac:dyDescent="0.2">
      <c r="A726" s="92"/>
      <c r="C726" s="92"/>
      <c r="D726" s="92"/>
      <c r="E726" s="92"/>
      <c r="F726" s="92"/>
      <c r="G726" s="95"/>
      <c r="H726" s="96"/>
      <c r="J726" s="96"/>
      <c r="K726" s="95"/>
      <c r="L726" s="96"/>
      <c r="M726" s="95"/>
      <c r="N726" s="96"/>
      <c r="O726" s="95"/>
      <c r="P726" s="96"/>
      <c r="Q726" s="95"/>
      <c r="R726" s="96"/>
    </row>
    <row r="727" spans="1:18" s="93" customFormat="1" ht="15" customHeight="1" x14ac:dyDescent="0.2">
      <c r="A727" s="92"/>
      <c r="C727" s="92"/>
      <c r="D727" s="92"/>
      <c r="E727" s="92"/>
      <c r="F727" s="92"/>
      <c r="G727" s="95"/>
      <c r="H727" s="96"/>
      <c r="J727" s="96"/>
      <c r="K727" s="95"/>
      <c r="L727" s="96"/>
      <c r="M727" s="95"/>
      <c r="N727" s="96"/>
      <c r="O727" s="95"/>
      <c r="P727" s="96"/>
      <c r="Q727" s="95"/>
      <c r="R727" s="96"/>
    </row>
    <row r="728" spans="1:18" s="93" customFormat="1" ht="15" customHeight="1" x14ac:dyDescent="0.2">
      <c r="A728" s="92"/>
      <c r="C728" s="92"/>
      <c r="D728" s="92"/>
      <c r="E728" s="92"/>
      <c r="F728" s="92"/>
      <c r="G728" s="95"/>
      <c r="H728" s="96"/>
      <c r="J728" s="96"/>
      <c r="K728" s="95"/>
      <c r="L728" s="96"/>
      <c r="M728" s="95"/>
      <c r="N728" s="96"/>
      <c r="O728" s="95"/>
      <c r="P728" s="96"/>
      <c r="Q728" s="95"/>
      <c r="R728" s="96"/>
    </row>
    <row r="729" spans="1:18" s="93" customFormat="1" ht="15" customHeight="1" x14ac:dyDescent="0.2">
      <c r="A729" s="92"/>
      <c r="C729" s="92"/>
      <c r="D729" s="92"/>
      <c r="E729" s="92"/>
      <c r="F729" s="92"/>
      <c r="G729" s="95"/>
      <c r="H729" s="96"/>
      <c r="J729" s="96"/>
      <c r="K729" s="95"/>
      <c r="L729" s="96"/>
      <c r="M729" s="95"/>
      <c r="N729" s="96"/>
      <c r="O729" s="95"/>
      <c r="P729" s="96"/>
      <c r="Q729" s="95"/>
      <c r="R729" s="96"/>
    </row>
    <row r="730" spans="1:18" s="93" customFormat="1" ht="15" customHeight="1" x14ac:dyDescent="0.2">
      <c r="A730" s="92"/>
      <c r="C730" s="92"/>
      <c r="D730" s="92"/>
      <c r="E730" s="92"/>
      <c r="F730" s="92"/>
      <c r="G730" s="95"/>
      <c r="H730" s="96"/>
      <c r="J730" s="96"/>
      <c r="K730" s="95"/>
      <c r="L730" s="96"/>
      <c r="M730" s="95"/>
      <c r="N730" s="96"/>
      <c r="O730" s="95"/>
      <c r="P730" s="96"/>
      <c r="Q730" s="95"/>
      <c r="R730" s="96"/>
    </row>
    <row r="731" spans="1:18" s="93" customFormat="1" ht="15" customHeight="1" x14ac:dyDescent="0.2">
      <c r="A731" s="92"/>
      <c r="C731" s="92"/>
      <c r="D731" s="92"/>
      <c r="E731" s="92"/>
      <c r="F731" s="92"/>
      <c r="G731" s="95"/>
      <c r="H731" s="96"/>
      <c r="J731" s="96"/>
      <c r="K731" s="95"/>
      <c r="L731" s="96"/>
      <c r="M731" s="95"/>
      <c r="N731" s="96"/>
      <c r="O731" s="95"/>
      <c r="P731" s="96"/>
      <c r="Q731" s="95"/>
      <c r="R731" s="96"/>
    </row>
    <row r="732" spans="1:18" s="93" customFormat="1" ht="15" customHeight="1" x14ac:dyDescent="0.2">
      <c r="A732" s="92"/>
      <c r="C732" s="92"/>
      <c r="D732" s="92"/>
      <c r="E732" s="92"/>
      <c r="F732" s="92"/>
      <c r="G732" s="95"/>
      <c r="H732" s="96"/>
      <c r="J732" s="96"/>
      <c r="K732" s="95"/>
      <c r="L732" s="96"/>
      <c r="M732" s="95"/>
      <c r="N732" s="96"/>
      <c r="O732" s="95"/>
      <c r="P732" s="96"/>
      <c r="Q732" s="95"/>
      <c r="R732" s="96"/>
    </row>
    <row r="733" spans="1:18" s="93" customFormat="1" ht="15" customHeight="1" x14ac:dyDescent="0.2">
      <c r="A733" s="92"/>
      <c r="C733" s="92"/>
      <c r="D733" s="92"/>
      <c r="E733" s="92"/>
      <c r="F733" s="92"/>
      <c r="G733" s="95"/>
      <c r="H733" s="96"/>
      <c r="J733" s="96"/>
      <c r="K733" s="95"/>
      <c r="L733" s="96"/>
      <c r="M733" s="95"/>
      <c r="N733" s="96"/>
      <c r="O733" s="95"/>
      <c r="P733" s="96"/>
      <c r="Q733" s="95"/>
      <c r="R733" s="96"/>
    </row>
    <row r="734" spans="1:18" s="93" customFormat="1" ht="15" customHeight="1" x14ac:dyDescent="0.2">
      <c r="A734" s="92"/>
      <c r="C734" s="92"/>
      <c r="D734" s="92"/>
      <c r="E734" s="92"/>
      <c r="F734" s="92"/>
      <c r="G734" s="95"/>
      <c r="H734" s="96"/>
      <c r="J734" s="96"/>
      <c r="K734" s="95"/>
      <c r="L734" s="96"/>
      <c r="M734" s="95"/>
      <c r="N734" s="96"/>
      <c r="O734" s="95"/>
      <c r="P734" s="96"/>
      <c r="Q734" s="95"/>
      <c r="R734" s="96"/>
    </row>
    <row r="735" spans="1:18" s="93" customFormat="1" ht="15" customHeight="1" x14ac:dyDescent="0.2">
      <c r="A735" s="92"/>
      <c r="C735" s="92"/>
      <c r="D735" s="92"/>
      <c r="E735" s="92"/>
      <c r="F735" s="92"/>
      <c r="G735" s="95"/>
      <c r="H735" s="96"/>
      <c r="J735" s="96"/>
      <c r="K735" s="95"/>
      <c r="L735" s="96"/>
      <c r="M735" s="95"/>
      <c r="N735" s="96"/>
      <c r="O735" s="95"/>
      <c r="P735" s="96"/>
      <c r="Q735" s="95"/>
      <c r="R735" s="96"/>
    </row>
    <row r="736" spans="1:18" s="93" customFormat="1" ht="15" customHeight="1" x14ac:dyDescent="0.2">
      <c r="A736" s="92"/>
      <c r="C736" s="92"/>
      <c r="D736" s="92"/>
      <c r="E736" s="92"/>
      <c r="F736" s="92"/>
      <c r="G736" s="95"/>
      <c r="H736" s="96"/>
      <c r="J736" s="96"/>
      <c r="K736" s="95"/>
      <c r="L736" s="96"/>
      <c r="M736" s="95"/>
      <c r="N736" s="96"/>
      <c r="O736" s="95"/>
      <c r="P736" s="96"/>
      <c r="Q736" s="95"/>
      <c r="R736" s="96"/>
    </row>
    <row r="737" spans="1:18" s="93" customFormat="1" ht="15" customHeight="1" x14ac:dyDescent="0.2">
      <c r="A737" s="92"/>
      <c r="C737" s="92"/>
      <c r="D737" s="92"/>
      <c r="E737" s="92"/>
      <c r="F737" s="92"/>
      <c r="G737" s="95"/>
      <c r="H737" s="96"/>
      <c r="J737" s="96"/>
      <c r="K737" s="95"/>
      <c r="L737" s="96"/>
      <c r="M737" s="95"/>
      <c r="N737" s="96"/>
      <c r="O737" s="95"/>
      <c r="P737" s="96"/>
      <c r="Q737" s="95"/>
      <c r="R737" s="96"/>
    </row>
    <row r="738" spans="1:18" s="93" customFormat="1" ht="15" customHeight="1" x14ac:dyDescent="0.2">
      <c r="A738" s="92"/>
      <c r="C738" s="92"/>
      <c r="D738" s="92"/>
      <c r="E738" s="92"/>
      <c r="F738" s="92"/>
      <c r="G738" s="95"/>
      <c r="H738" s="96"/>
      <c r="J738" s="96"/>
      <c r="K738" s="95"/>
      <c r="L738" s="96"/>
      <c r="M738" s="95"/>
      <c r="N738" s="96"/>
      <c r="O738" s="95"/>
      <c r="P738" s="96"/>
      <c r="Q738" s="95"/>
      <c r="R738" s="96"/>
    </row>
    <row r="739" spans="1:18" s="93" customFormat="1" ht="15" customHeight="1" x14ac:dyDescent="0.2">
      <c r="A739" s="92"/>
      <c r="C739" s="92"/>
      <c r="D739" s="92"/>
      <c r="E739" s="92"/>
      <c r="F739" s="92"/>
      <c r="G739" s="95"/>
      <c r="H739" s="96"/>
      <c r="J739" s="96"/>
      <c r="K739" s="95"/>
      <c r="L739" s="96"/>
      <c r="M739" s="95"/>
      <c r="N739" s="96"/>
      <c r="O739" s="95"/>
      <c r="P739" s="96"/>
      <c r="Q739" s="95"/>
      <c r="R739" s="96"/>
    </row>
    <row r="740" spans="1:18" s="93" customFormat="1" ht="15" customHeight="1" x14ac:dyDescent="0.2">
      <c r="A740" s="92"/>
      <c r="C740" s="92"/>
      <c r="D740" s="92"/>
      <c r="E740" s="92"/>
      <c r="F740" s="92"/>
      <c r="G740" s="95"/>
      <c r="H740" s="96"/>
      <c r="J740" s="96"/>
      <c r="K740" s="95"/>
      <c r="L740" s="96"/>
      <c r="M740" s="95"/>
      <c r="N740" s="96"/>
      <c r="O740" s="95"/>
      <c r="P740" s="96"/>
      <c r="Q740" s="95"/>
      <c r="R740" s="96"/>
    </row>
    <row r="741" spans="1:18" s="93" customFormat="1" ht="15" customHeight="1" x14ac:dyDescent="0.2">
      <c r="A741" s="92"/>
      <c r="C741" s="92"/>
      <c r="D741" s="92"/>
      <c r="E741" s="92"/>
      <c r="F741" s="92"/>
      <c r="G741" s="95"/>
      <c r="H741" s="96"/>
      <c r="J741" s="96"/>
      <c r="K741" s="95"/>
      <c r="L741" s="96"/>
      <c r="M741" s="95"/>
      <c r="N741" s="96"/>
      <c r="O741" s="95"/>
      <c r="P741" s="96"/>
      <c r="Q741" s="95"/>
      <c r="R741" s="96"/>
    </row>
    <row r="742" spans="1:18" s="93" customFormat="1" ht="15" customHeight="1" x14ac:dyDescent="0.2">
      <c r="A742" s="92"/>
      <c r="C742" s="92"/>
      <c r="D742" s="92"/>
      <c r="E742" s="92"/>
      <c r="F742" s="92"/>
      <c r="G742" s="95"/>
      <c r="H742" s="96"/>
      <c r="J742" s="96"/>
      <c r="K742" s="95"/>
      <c r="L742" s="96"/>
      <c r="M742" s="95"/>
      <c r="N742" s="96"/>
      <c r="O742" s="95"/>
      <c r="P742" s="96"/>
      <c r="Q742" s="95"/>
      <c r="R742" s="96"/>
    </row>
    <row r="743" spans="1:18" s="93" customFormat="1" ht="15" customHeight="1" x14ac:dyDescent="0.2">
      <c r="A743" s="92"/>
      <c r="C743" s="92"/>
      <c r="D743" s="92"/>
      <c r="E743" s="92"/>
      <c r="F743" s="92"/>
      <c r="G743" s="95"/>
      <c r="H743" s="96"/>
      <c r="J743" s="96"/>
      <c r="K743" s="95"/>
      <c r="L743" s="96"/>
      <c r="M743" s="95"/>
      <c r="N743" s="96"/>
      <c r="O743" s="95"/>
      <c r="P743" s="96"/>
      <c r="Q743" s="95"/>
      <c r="R743" s="96"/>
    </row>
    <row r="744" spans="1:18" s="93" customFormat="1" ht="15" customHeight="1" x14ac:dyDescent="0.2">
      <c r="A744" s="92"/>
      <c r="C744" s="92"/>
      <c r="D744" s="92"/>
      <c r="E744" s="92"/>
      <c r="F744" s="92"/>
      <c r="G744" s="95"/>
      <c r="H744" s="96"/>
      <c r="J744" s="96"/>
      <c r="K744" s="95"/>
      <c r="L744" s="96"/>
      <c r="M744" s="95"/>
      <c r="N744" s="96"/>
      <c r="O744" s="95"/>
      <c r="P744" s="96"/>
      <c r="Q744" s="95"/>
      <c r="R744" s="96"/>
    </row>
    <row r="745" spans="1:18" s="93" customFormat="1" ht="15" customHeight="1" x14ac:dyDescent="0.2">
      <c r="A745" s="92"/>
      <c r="C745" s="92"/>
      <c r="D745" s="92"/>
      <c r="E745" s="92"/>
      <c r="F745" s="92"/>
      <c r="G745" s="95"/>
      <c r="H745" s="96"/>
      <c r="J745" s="96"/>
      <c r="K745" s="95"/>
      <c r="L745" s="96"/>
      <c r="M745" s="95"/>
      <c r="N745" s="96"/>
      <c r="O745" s="95"/>
      <c r="P745" s="96"/>
      <c r="Q745" s="95"/>
      <c r="R745" s="96"/>
    </row>
    <row r="746" spans="1:18" s="93" customFormat="1" ht="15" customHeight="1" x14ac:dyDescent="0.2">
      <c r="A746" s="92"/>
      <c r="C746" s="92"/>
      <c r="D746" s="92"/>
      <c r="E746" s="92"/>
      <c r="F746" s="92"/>
      <c r="G746" s="95"/>
      <c r="H746" s="96"/>
      <c r="J746" s="96"/>
      <c r="K746" s="95"/>
      <c r="L746" s="96"/>
      <c r="M746" s="95"/>
      <c r="N746" s="96"/>
      <c r="O746" s="95"/>
      <c r="P746" s="96"/>
      <c r="Q746" s="95"/>
      <c r="R746" s="96"/>
    </row>
    <row r="747" spans="1:18" s="93" customFormat="1" ht="15" customHeight="1" x14ac:dyDescent="0.2">
      <c r="A747" s="92"/>
      <c r="C747" s="92"/>
      <c r="D747" s="92"/>
      <c r="E747" s="92"/>
      <c r="F747" s="92"/>
      <c r="G747" s="95"/>
      <c r="H747" s="96"/>
      <c r="J747" s="96"/>
      <c r="K747" s="95"/>
      <c r="L747" s="96"/>
      <c r="M747" s="95"/>
      <c r="N747" s="96"/>
      <c r="O747" s="95"/>
      <c r="P747" s="96"/>
      <c r="Q747" s="95"/>
      <c r="R747" s="96"/>
    </row>
    <row r="748" spans="1:18" s="93" customFormat="1" ht="15" customHeight="1" x14ac:dyDescent="0.2">
      <c r="A748" s="92"/>
      <c r="C748" s="92"/>
      <c r="D748" s="92"/>
      <c r="E748" s="92"/>
      <c r="F748" s="92"/>
      <c r="G748" s="95"/>
      <c r="H748" s="96"/>
      <c r="J748" s="96"/>
      <c r="K748" s="95"/>
      <c r="L748" s="96"/>
      <c r="M748" s="95"/>
      <c r="N748" s="96"/>
      <c r="O748" s="95"/>
      <c r="P748" s="96"/>
      <c r="Q748" s="95"/>
      <c r="R748" s="96"/>
    </row>
    <row r="749" spans="1:18" s="93" customFormat="1" ht="15" customHeight="1" x14ac:dyDescent="0.2">
      <c r="A749" s="92"/>
      <c r="C749" s="92"/>
      <c r="D749" s="92"/>
      <c r="E749" s="92"/>
      <c r="F749" s="92"/>
      <c r="G749" s="95"/>
      <c r="H749" s="96"/>
      <c r="J749" s="96"/>
      <c r="K749" s="95"/>
      <c r="L749" s="96"/>
      <c r="M749" s="95"/>
      <c r="N749" s="96"/>
      <c r="O749" s="95"/>
      <c r="P749" s="96"/>
      <c r="Q749" s="95"/>
      <c r="R749" s="96"/>
    </row>
    <row r="750" spans="1:18" s="93" customFormat="1" ht="15" customHeight="1" x14ac:dyDescent="0.2">
      <c r="A750" s="92"/>
      <c r="C750" s="92"/>
      <c r="D750" s="92"/>
      <c r="E750" s="92"/>
      <c r="F750" s="92"/>
      <c r="G750" s="95"/>
      <c r="H750" s="96"/>
      <c r="J750" s="96"/>
      <c r="K750" s="95"/>
      <c r="L750" s="96"/>
      <c r="M750" s="95"/>
      <c r="N750" s="96"/>
      <c r="O750" s="95"/>
      <c r="P750" s="96"/>
      <c r="Q750" s="95"/>
      <c r="R750" s="96"/>
    </row>
    <row r="751" spans="1:18" s="93" customFormat="1" ht="15" customHeight="1" x14ac:dyDescent="0.2">
      <c r="A751" s="92"/>
      <c r="C751" s="92"/>
      <c r="D751" s="92"/>
      <c r="E751" s="92"/>
      <c r="F751" s="92"/>
      <c r="G751" s="95"/>
      <c r="H751" s="96"/>
      <c r="J751" s="96"/>
      <c r="K751" s="95"/>
      <c r="L751" s="96"/>
      <c r="M751" s="95"/>
      <c r="N751" s="96"/>
      <c r="O751" s="95"/>
      <c r="P751" s="96"/>
      <c r="Q751" s="95"/>
      <c r="R751" s="96"/>
    </row>
    <row r="752" spans="1:18" s="93" customFormat="1" ht="15" customHeight="1" x14ac:dyDescent="0.2">
      <c r="A752" s="92"/>
      <c r="C752" s="92"/>
      <c r="D752" s="92"/>
      <c r="E752" s="92"/>
      <c r="F752" s="92"/>
      <c r="G752" s="95"/>
      <c r="H752" s="96"/>
      <c r="J752" s="96"/>
      <c r="K752" s="95"/>
      <c r="L752" s="96"/>
      <c r="M752" s="95"/>
      <c r="N752" s="96"/>
      <c r="O752" s="95"/>
      <c r="P752" s="96"/>
      <c r="Q752" s="95"/>
      <c r="R752" s="96"/>
    </row>
    <row r="753" spans="1:18" s="93" customFormat="1" ht="15" customHeight="1" x14ac:dyDescent="0.2">
      <c r="A753" s="92"/>
      <c r="C753" s="92"/>
      <c r="D753" s="92"/>
      <c r="E753" s="92"/>
      <c r="F753" s="92"/>
      <c r="G753" s="95"/>
      <c r="H753" s="96"/>
      <c r="J753" s="96"/>
      <c r="K753" s="95"/>
      <c r="L753" s="96"/>
      <c r="M753" s="95"/>
      <c r="N753" s="96"/>
      <c r="O753" s="95"/>
      <c r="P753" s="96"/>
      <c r="Q753" s="95"/>
      <c r="R753" s="96"/>
    </row>
    <row r="754" spans="1:18" s="93" customFormat="1" ht="15" customHeight="1" x14ac:dyDescent="0.2">
      <c r="A754" s="92"/>
      <c r="C754" s="92"/>
      <c r="D754" s="92"/>
      <c r="E754" s="92"/>
      <c r="F754" s="92"/>
      <c r="G754" s="95"/>
      <c r="H754" s="96"/>
      <c r="J754" s="96"/>
      <c r="K754" s="95"/>
      <c r="L754" s="96"/>
      <c r="M754" s="95"/>
      <c r="N754" s="96"/>
      <c r="O754" s="95"/>
      <c r="P754" s="96"/>
      <c r="Q754" s="95"/>
      <c r="R754" s="96"/>
    </row>
    <row r="755" spans="1:18" s="93" customFormat="1" ht="15" customHeight="1" x14ac:dyDescent="0.2">
      <c r="A755" s="92"/>
      <c r="C755" s="92"/>
      <c r="D755" s="92"/>
      <c r="E755" s="92"/>
      <c r="F755" s="92"/>
      <c r="G755" s="95"/>
      <c r="H755" s="96"/>
      <c r="J755" s="96"/>
      <c r="K755" s="95"/>
      <c r="L755" s="96"/>
      <c r="M755" s="95"/>
      <c r="N755" s="96"/>
      <c r="O755" s="95"/>
      <c r="P755" s="96"/>
      <c r="Q755" s="95"/>
      <c r="R755" s="96"/>
    </row>
    <row r="756" spans="1:18" s="93" customFormat="1" ht="15" customHeight="1" x14ac:dyDescent="0.2">
      <c r="A756" s="92"/>
      <c r="C756" s="92"/>
      <c r="D756" s="92"/>
      <c r="E756" s="92"/>
      <c r="F756" s="92"/>
      <c r="G756" s="95"/>
      <c r="H756" s="96"/>
      <c r="J756" s="96"/>
      <c r="K756" s="95"/>
      <c r="L756" s="96"/>
      <c r="M756" s="95"/>
      <c r="N756" s="96"/>
      <c r="O756" s="95"/>
      <c r="P756" s="96"/>
      <c r="Q756" s="95"/>
      <c r="R756" s="96"/>
    </row>
    <row r="757" spans="1:18" s="93" customFormat="1" ht="15" customHeight="1" x14ac:dyDescent="0.2">
      <c r="A757" s="92"/>
      <c r="C757" s="92"/>
      <c r="D757" s="92"/>
      <c r="E757" s="92"/>
      <c r="F757" s="92"/>
      <c r="G757" s="95"/>
      <c r="H757" s="96"/>
      <c r="J757" s="96"/>
      <c r="K757" s="95"/>
      <c r="L757" s="96"/>
      <c r="M757" s="95"/>
      <c r="N757" s="96"/>
      <c r="O757" s="95"/>
      <c r="P757" s="96"/>
      <c r="Q757" s="95"/>
      <c r="R757" s="96"/>
    </row>
    <row r="758" spans="1:18" s="93" customFormat="1" ht="15" customHeight="1" x14ac:dyDescent="0.2">
      <c r="A758" s="92"/>
      <c r="C758" s="92"/>
      <c r="D758" s="92"/>
      <c r="E758" s="92"/>
      <c r="F758" s="92"/>
      <c r="G758" s="95"/>
      <c r="H758" s="96"/>
      <c r="J758" s="96"/>
      <c r="K758" s="95"/>
      <c r="L758" s="96"/>
      <c r="M758" s="95"/>
      <c r="N758" s="96"/>
      <c r="O758" s="95"/>
      <c r="P758" s="96"/>
      <c r="Q758" s="95"/>
      <c r="R758" s="96"/>
    </row>
    <row r="759" spans="1:18" s="93" customFormat="1" ht="15" customHeight="1" x14ac:dyDescent="0.2">
      <c r="A759" s="92"/>
      <c r="C759" s="92"/>
      <c r="D759" s="92"/>
      <c r="E759" s="92"/>
      <c r="F759" s="92"/>
      <c r="G759" s="95"/>
      <c r="H759" s="96"/>
      <c r="J759" s="96"/>
      <c r="K759" s="95"/>
      <c r="L759" s="96"/>
      <c r="M759" s="95"/>
      <c r="N759" s="96"/>
      <c r="O759" s="95"/>
      <c r="P759" s="96"/>
      <c r="Q759" s="95"/>
      <c r="R759" s="96"/>
    </row>
    <row r="760" spans="1:18" s="93" customFormat="1" ht="15" customHeight="1" x14ac:dyDescent="0.2">
      <c r="A760" s="92"/>
      <c r="C760" s="92"/>
      <c r="D760" s="92"/>
      <c r="E760" s="92"/>
      <c r="F760" s="92"/>
      <c r="G760" s="95"/>
      <c r="H760" s="96"/>
      <c r="J760" s="96"/>
      <c r="K760" s="95"/>
      <c r="L760" s="96"/>
      <c r="M760" s="95"/>
      <c r="N760" s="96"/>
      <c r="O760" s="95"/>
      <c r="P760" s="96"/>
      <c r="Q760" s="95"/>
      <c r="R760" s="96"/>
    </row>
    <row r="761" spans="1:18" s="93" customFormat="1" ht="15" customHeight="1" x14ac:dyDescent="0.2">
      <c r="A761" s="92"/>
      <c r="C761" s="92"/>
      <c r="D761" s="92"/>
      <c r="E761" s="92"/>
      <c r="F761" s="92"/>
      <c r="G761" s="95"/>
      <c r="H761" s="96"/>
      <c r="J761" s="96"/>
      <c r="K761" s="95"/>
      <c r="L761" s="96"/>
      <c r="M761" s="95"/>
      <c r="N761" s="96"/>
      <c r="O761" s="95"/>
      <c r="P761" s="96"/>
      <c r="Q761" s="95"/>
      <c r="R761" s="96"/>
    </row>
    <row r="762" spans="1:18" s="93" customFormat="1" ht="15" customHeight="1" x14ac:dyDescent="0.2">
      <c r="A762" s="92"/>
      <c r="C762" s="92"/>
      <c r="D762" s="92"/>
      <c r="E762" s="92"/>
      <c r="F762" s="92"/>
      <c r="G762" s="95"/>
      <c r="H762" s="96"/>
      <c r="J762" s="96"/>
      <c r="K762" s="95"/>
      <c r="L762" s="96"/>
      <c r="M762" s="95"/>
      <c r="N762" s="96"/>
      <c r="O762" s="95"/>
      <c r="P762" s="96"/>
      <c r="Q762" s="95"/>
      <c r="R762" s="96"/>
    </row>
    <row r="763" spans="1:18" s="93" customFormat="1" ht="15" customHeight="1" x14ac:dyDescent="0.2">
      <c r="A763" s="92"/>
      <c r="C763" s="92"/>
      <c r="D763" s="92"/>
      <c r="E763" s="92"/>
      <c r="F763" s="92"/>
      <c r="G763" s="95"/>
      <c r="H763" s="96"/>
      <c r="J763" s="96"/>
      <c r="K763" s="95"/>
      <c r="L763" s="96"/>
      <c r="M763" s="95"/>
      <c r="N763" s="96"/>
      <c r="O763" s="95"/>
      <c r="P763" s="96"/>
      <c r="Q763" s="95"/>
      <c r="R763" s="96"/>
    </row>
    <row r="764" spans="1:18" s="93" customFormat="1" ht="15" customHeight="1" x14ac:dyDescent="0.2">
      <c r="A764" s="92"/>
      <c r="C764" s="92"/>
      <c r="D764" s="92"/>
      <c r="E764" s="92"/>
      <c r="F764" s="92"/>
      <c r="G764" s="95"/>
      <c r="H764" s="96"/>
      <c r="J764" s="96"/>
      <c r="K764" s="95"/>
      <c r="L764" s="96"/>
      <c r="M764" s="95"/>
      <c r="N764" s="96"/>
      <c r="O764" s="95"/>
      <c r="P764" s="96"/>
      <c r="Q764" s="95"/>
      <c r="R764" s="96"/>
    </row>
    <row r="765" spans="1:18" s="93" customFormat="1" ht="15" customHeight="1" x14ac:dyDescent="0.2">
      <c r="A765" s="92"/>
      <c r="C765" s="92"/>
      <c r="D765" s="92"/>
      <c r="E765" s="92"/>
      <c r="F765" s="92"/>
      <c r="G765" s="95"/>
      <c r="H765" s="96"/>
      <c r="J765" s="96"/>
      <c r="K765" s="95"/>
      <c r="L765" s="96"/>
      <c r="M765" s="95"/>
      <c r="N765" s="96"/>
      <c r="O765" s="95"/>
      <c r="P765" s="96"/>
      <c r="Q765" s="95"/>
      <c r="R765" s="96"/>
    </row>
    <row r="766" spans="1:18" s="93" customFormat="1" ht="15" customHeight="1" x14ac:dyDescent="0.2">
      <c r="A766" s="92"/>
      <c r="C766" s="92"/>
      <c r="D766" s="92"/>
      <c r="E766" s="92"/>
      <c r="F766" s="92"/>
      <c r="G766" s="95"/>
      <c r="H766" s="96"/>
      <c r="J766" s="96"/>
      <c r="K766" s="95"/>
      <c r="L766" s="96"/>
      <c r="M766" s="95"/>
      <c r="N766" s="96"/>
      <c r="O766" s="95"/>
      <c r="P766" s="96"/>
      <c r="Q766" s="95"/>
      <c r="R766" s="96"/>
    </row>
    <row r="767" spans="1:18" s="93" customFormat="1" ht="15" customHeight="1" x14ac:dyDescent="0.2">
      <c r="A767" s="92"/>
      <c r="C767" s="92"/>
      <c r="D767" s="92"/>
      <c r="E767" s="92"/>
      <c r="F767" s="92"/>
      <c r="G767" s="95"/>
      <c r="H767" s="96"/>
      <c r="J767" s="96"/>
      <c r="K767" s="95"/>
      <c r="L767" s="96"/>
      <c r="M767" s="95"/>
      <c r="N767" s="96"/>
      <c r="O767" s="95"/>
      <c r="P767" s="96"/>
      <c r="Q767" s="95"/>
      <c r="R767" s="96"/>
    </row>
    <row r="768" spans="1:18" s="93" customFormat="1" ht="15" customHeight="1" x14ac:dyDescent="0.2">
      <c r="A768" s="92"/>
      <c r="C768" s="92"/>
      <c r="D768" s="92"/>
      <c r="E768" s="92"/>
      <c r="F768" s="92"/>
      <c r="G768" s="95"/>
      <c r="H768" s="96"/>
      <c r="J768" s="96"/>
      <c r="K768" s="95"/>
      <c r="L768" s="96"/>
      <c r="M768" s="95"/>
      <c r="N768" s="96"/>
      <c r="O768" s="95"/>
      <c r="P768" s="96"/>
      <c r="Q768" s="95"/>
      <c r="R768" s="96"/>
    </row>
    <row r="769" spans="1:18" s="93" customFormat="1" ht="15" customHeight="1" x14ac:dyDescent="0.2">
      <c r="A769" s="92"/>
      <c r="C769" s="92"/>
      <c r="D769" s="92"/>
      <c r="E769" s="92"/>
      <c r="F769" s="92"/>
      <c r="G769" s="95"/>
      <c r="H769" s="96"/>
      <c r="J769" s="96"/>
      <c r="K769" s="95"/>
      <c r="L769" s="96"/>
      <c r="M769" s="95"/>
      <c r="N769" s="96"/>
      <c r="O769" s="95"/>
      <c r="P769" s="96"/>
      <c r="Q769" s="95"/>
      <c r="R769" s="96"/>
    </row>
    <row r="770" spans="1:18" s="93" customFormat="1" ht="15" customHeight="1" x14ac:dyDescent="0.2">
      <c r="A770" s="92"/>
      <c r="C770" s="92"/>
      <c r="D770" s="92"/>
      <c r="E770" s="92"/>
      <c r="F770" s="92"/>
      <c r="G770" s="95"/>
      <c r="H770" s="96"/>
      <c r="J770" s="96"/>
      <c r="K770" s="95"/>
      <c r="L770" s="96"/>
      <c r="M770" s="95"/>
      <c r="N770" s="96"/>
      <c r="O770" s="95"/>
      <c r="P770" s="96"/>
      <c r="Q770" s="95"/>
      <c r="R770" s="96"/>
    </row>
    <row r="771" spans="1:18" s="93" customFormat="1" ht="15" customHeight="1" x14ac:dyDescent="0.2">
      <c r="A771" s="92"/>
      <c r="C771" s="92"/>
      <c r="D771" s="92"/>
      <c r="E771" s="92"/>
      <c r="F771" s="92"/>
      <c r="G771" s="95"/>
      <c r="H771" s="96"/>
      <c r="J771" s="96"/>
      <c r="K771" s="95"/>
      <c r="L771" s="96"/>
      <c r="M771" s="95"/>
      <c r="N771" s="96"/>
      <c r="O771" s="95"/>
      <c r="P771" s="96"/>
      <c r="Q771" s="95"/>
      <c r="R771" s="96"/>
    </row>
    <row r="772" spans="1:18" s="93" customFormat="1" ht="15" customHeight="1" x14ac:dyDescent="0.2">
      <c r="A772" s="92"/>
      <c r="C772" s="92"/>
      <c r="D772" s="92"/>
      <c r="E772" s="92"/>
      <c r="F772" s="92"/>
      <c r="G772" s="95"/>
      <c r="H772" s="96"/>
      <c r="J772" s="96"/>
      <c r="K772" s="95"/>
      <c r="L772" s="96"/>
      <c r="M772" s="95"/>
      <c r="N772" s="96"/>
      <c r="O772" s="95"/>
      <c r="P772" s="96"/>
      <c r="Q772" s="95"/>
      <c r="R772" s="96"/>
    </row>
    <row r="773" spans="1:18" s="93" customFormat="1" ht="15" customHeight="1" x14ac:dyDescent="0.2">
      <c r="A773" s="92"/>
      <c r="C773" s="92"/>
      <c r="D773" s="92"/>
      <c r="E773" s="92"/>
      <c r="F773" s="92"/>
      <c r="G773" s="95"/>
      <c r="H773" s="96"/>
      <c r="J773" s="96"/>
      <c r="K773" s="95"/>
      <c r="L773" s="96"/>
      <c r="M773" s="95"/>
      <c r="N773" s="96"/>
      <c r="O773" s="95"/>
      <c r="P773" s="96"/>
      <c r="Q773" s="95"/>
      <c r="R773" s="96"/>
    </row>
    <row r="774" spans="1:18" s="93" customFormat="1" ht="15" customHeight="1" x14ac:dyDescent="0.2">
      <c r="A774" s="92"/>
      <c r="C774" s="92"/>
      <c r="D774" s="92"/>
      <c r="E774" s="92"/>
      <c r="F774" s="92"/>
      <c r="G774" s="95"/>
      <c r="H774" s="96"/>
      <c r="J774" s="96"/>
      <c r="K774" s="95"/>
      <c r="L774" s="96"/>
      <c r="M774" s="95"/>
      <c r="N774" s="96"/>
      <c r="O774" s="95"/>
      <c r="P774" s="96"/>
      <c r="Q774" s="95"/>
      <c r="R774" s="96"/>
    </row>
    <row r="775" spans="1:18" s="93" customFormat="1" ht="15" customHeight="1" x14ac:dyDescent="0.2">
      <c r="A775" s="92"/>
      <c r="C775" s="92"/>
      <c r="D775" s="92"/>
      <c r="E775" s="92"/>
      <c r="F775" s="92"/>
      <c r="G775" s="95"/>
      <c r="H775" s="96"/>
      <c r="J775" s="96"/>
      <c r="K775" s="95"/>
      <c r="L775" s="96"/>
      <c r="M775" s="95"/>
      <c r="N775" s="96"/>
      <c r="O775" s="95"/>
      <c r="P775" s="96"/>
      <c r="Q775" s="95"/>
      <c r="R775" s="96"/>
    </row>
    <row r="776" spans="1:18" s="93" customFormat="1" ht="15" customHeight="1" x14ac:dyDescent="0.2">
      <c r="A776" s="92"/>
      <c r="C776" s="92"/>
      <c r="D776" s="92"/>
      <c r="E776" s="92"/>
      <c r="F776" s="92"/>
      <c r="G776" s="95"/>
      <c r="H776" s="96"/>
      <c r="J776" s="96"/>
      <c r="K776" s="95"/>
      <c r="L776" s="96"/>
      <c r="M776" s="95"/>
      <c r="N776" s="96"/>
      <c r="O776" s="95"/>
      <c r="P776" s="96"/>
      <c r="Q776" s="95"/>
      <c r="R776" s="96"/>
    </row>
    <row r="777" spans="1:18" s="93" customFormat="1" ht="15" customHeight="1" x14ac:dyDescent="0.2">
      <c r="A777" s="92"/>
      <c r="C777" s="92"/>
      <c r="D777" s="92"/>
      <c r="E777" s="92"/>
      <c r="F777" s="92"/>
      <c r="G777" s="95"/>
      <c r="H777" s="96"/>
      <c r="J777" s="96"/>
      <c r="K777" s="95"/>
      <c r="L777" s="96"/>
      <c r="M777" s="95"/>
      <c r="N777" s="96"/>
      <c r="O777" s="95"/>
      <c r="P777" s="96"/>
      <c r="Q777" s="95"/>
      <c r="R777" s="96"/>
    </row>
    <row r="778" spans="1:18" s="93" customFormat="1" ht="15" customHeight="1" x14ac:dyDescent="0.2">
      <c r="A778" s="92"/>
      <c r="C778" s="92"/>
      <c r="D778" s="92"/>
      <c r="E778" s="92"/>
      <c r="F778" s="92"/>
      <c r="G778" s="95"/>
      <c r="H778" s="96"/>
      <c r="J778" s="96"/>
      <c r="K778" s="95"/>
      <c r="L778" s="96"/>
      <c r="M778" s="95"/>
      <c r="N778" s="96"/>
      <c r="O778" s="95"/>
      <c r="P778" s="96"/>
      <c r="Q778" s="95"/>
      <c r="R778" s="96"/>
    </row>
    <row r="779" spans="1:18" s="93" customFormat="1" ht="15" customHeight="1" x14ac:dyDescent="0.2">
      <c r="A779" s="92"/>
      <c r="C779" s="92"/>
      <c r="D779" s="92"/>
      <c r="E779" s="92"/>
      <c r="F779" s="92"/>
      <c r="G779" s="95"/>
      <c r="H779" s="96"/>
      <c r="J779" s="96"/>
      <c r="K779" s="95"/>
      <c r="L779" s="96"/>
      <c r="M779" s="95"/>
      <c r="N779" s="96"/>
      <c r="O779" s="95"/>
      <c r="P779" s="96"/>
      <c r="Q779" s="95"/>
      <c r="R779" s="96"/>
    </row>
    <row r="780" spans="1:18" s="93" customFormat="1" ht="15" customHeight="1" x14ac:dyDescent="0.2">
      <c r="A780" s="92"/>
      <c r="C780" s="92"/>
      <c r="D780" s="92"/>
      <c r="E780" s="92"/>
      <c r="F780" s="92"/>
      <c r="G780" s="95"/>
      <c r="H780" s="96"/>
      <c r="J780" s="96"/>
      <c r="K780" s="95"/>
      <c r="L780" s="96"/>
      <c r="M780" s="95"/>
      <c r="N780" s="96"/>
      <c r="O780" s="95"/>
      <c r="P780" s="96"/>
      <c r="Q780" s="95"/>
      <c r="R780" s="96"/>
    </row>
    <row r="781" spans="1:18" s="93" customFormat="1" ht="15" customHeight="1" x14ac:dyDescent="0.2">
      <c r="A781" s="92"/>
      <c r="C781" s="92"/>
      <c r="D781" s="92"/>
      <c r="E781" s="92"/>
      <c r="F781" s="92"/>
      <c r="G781" s="95"/>
      <c r="H781" s="96"/>
      <c r="J781" s="96"/>
      <c r="K781" s="95"/>
      <c r="L781" s="96"/>
      <c r="M781" s="95"/>
      <c r="N781" s="96"/>
      <c r="O781" s="95"/>
      <c r="P781" s="96"/>
      <c r="Q781" s="95"/>
      <c r="R781" s="96"/>
    </row>
    <row r="782" spans="1:18" s="93" customFormat="1" ht="15" customHeight="1" x14ac:dyDescent="0.2">
      <c r="A782" s="92"/>
      <c r="C782" s="92"/>
      <c r="D782" s="92"/>
      <c r="E782" s="92"/>
      <c r="F782" s="92"/>
      <c r="G782" s="95"/>
      <c r="H782" s="96"/>
      <c r="J782" s="96"/>
      <c r="K782" s="95"/>
      <c r="L782" s="96"/>
      <c r="M782" s="95"/>
      <c r="N782" s="96"/>
      <c r="O782" s="95"/>
      <c r="P782" s="96"/>
      <c r="Q782" s="95"/>
      <c r="R782" s="96"/>
    </row>
    <row r="783" spans="1:18" s="93" customFormat="1" ht="15" customHeight="1" x14ac:dyDescent="0.2">
      <c r="A783" s="92"/>
      <c r="C783" s="92"/>
      <c r="D783" s="92"/>
      <c r="E783" s="92"/>
      <c r="F783" s="92"/>
      <c r="G783" s="95"/>
      <c r="H783" s="96"/>
      <c r="J783" s="96"/>
      <c r="K783" s="95"/>
      <c r="L783" s="96"/>
      <c r="M783" s="95"/>
      <c r="N783" s="96"/>
      <c r="O783" s="95"/>
      <c r="P783" s="96"/>
      <c r="Q783" s="95"/>
      <c r="R783" s="96"/>
    </row>
    <row r="784" spans="1:18" s="93" customFormat="1" ht="15" customHeight="1" x14ac:dyDescent="0.2">
      <c r="A784" s="92"/>
      <c r="C784" s="92"/>
      <c r="D784" s="92"/>
      <c r="E784" s="92"/>
      <c r="F784" s="92"/>
      <c r="G784" s="95"/>
      <c r="H784" s="96"/>
      <c r="J784" s="96"/>
      <c r="K784" s="95"/>
      <c r="L784" s="96"/>
      <c r="M784" s="95"/>
      <c r="N784" s="96"/>
      <c r="O784" s="95"/>
      <c r="P784" s="96"/>
      <c r="Q784" s="95"/>
      <c r="R784" s="96"/>
    </row>
    <row r="785" spans="1:18" s="93" customFormat="1" ht="15" customHeight="1" x14ac:dyDescent="0.2">
      <c r="A785" s="92"/>
      <c r="C785" s="92"/>
      <c r="D785" s="92"/>
      <c r="E785" s="92"/>
      <c r="F785" s="92"/>
      <c r="G785" s="95"/>
      <c r="H785" s="96"/>
      <c r="J785" s="96"/>
      <c r="K785" s="95"/>
      <c r="L785" s="96"/>
      <c r="M785" s="95"/>
      <c r="N785" s="96"/>
      <c r="O785" s="95"/>
      <c r="P785" s="96"/>
      <c r="Q785" s="95"/>
      <c r="R785" s="96"/>
    </row>
    <row r="786" spans="1:18" s="93" customFormat="1" ht="15" customHeight="1" x14ac:dyDescent="0.2">
      <c r="A786" s="92"/>
      <c r="C786" s="92"/>
      <c r="D786" s="92"/>
      <c r="E786" s="92"/>
      <c r="F786" s="92"/>
      <c r="G786" s="95"/>
      <c r="H786" s="96"/>
      <c r="J786" s="96"/>
      <c r="K786" s="95"/>
      <c r="L786" s="96"/>
      <c r="M786" s="95"/>
      <c r="N786" s="96"/>
      <c r="O786" s="95"/>
      <c r="P786" s="96"/>
      <c r="Q786" s="95"/>
      <c r="R786" s="96"/>
    </row>
    <row r="787" spans="1:18" s="93" customFormat="1" ht="15" customHeight="1" x14ac:dyDescent="0.2">
      <c r="A787" s="92"/>
      <c r="C787" s="92"/>
      <c r="D787" s="92"/>
      <c r="E787" s="92"/>
      <c r="F787" s="92"/>
      <c r="G787" s="95"/>
      <c r="H787" s="96"/>
      <c r="J787" s="96"/>
      <c r="K787" s="95"/>
      <c r="L787" s="96"/>
      <c r="M787" s="95"/>
      <c r="N787" s="96"/>
      <c r="O787" s="95"/>
      <c r="P787" s="96"/>
      <c r="Q787" s="95"/>
      <c r="R787" s="96"/>
    </row>
    <row r="788" spans="1:18" s="93" customFormat="1" ht="15" customHeight="1" x14ac:dyDescent="0.2">
      <c r="A788" s="92"/>
      <c r="C788" s="92"/>
      <c r="D788" s="92"/>
      <c r="E788" s="92"/>
      <c r="F788" s="92"/>
      <c r="G788" s="95"/>
      <c r="H788" s="96"/>
      <c r="J788" s="96"/>
      <c r="K788" s="95"/>
      <c r="L788" s="96"/>
      <c r="M788" s="95"/>
      <c r="N788" s="96"/>
      <c r="O788" s="95"/>
      <c r="P788" s="96"/>
      <c r="Q788" s="95"/>
      <c r="R788" s="96"/>
    </row>
    <row r="789" spans="1:18" s="93" customFormat="1" ht="15" customHeight="1" x14ac:dyDescent="0.2">
      <c r="A789" s="92"/>
      <c r="C789" s="92"/>
      <c r="D789" s="92"/>
      <c r="E789" s="92"/>
      <c r="F789" s="92"/>
      <c r="G789" s="95"/>
      <c r="H789" s="96"/>
      <c r="J789" s="96"/>
      <c r="K789" s="95"/>
      <c r="L789" s="96"/>
      <c r="M789" s="95"/>
      <c r="N789" s="96"/>
      <c r="O789" s="95"/>
      <c r="P789" s="96"/>
      <c r="Q789" s="95"/>
      <c r="R789" s="96"/>
    </row>
    <row r="790" spans="1:18" s="93" customFormat="1" ht="15" customHeight="1" x14ac:dyDescent="0.2">
      <c r="A790" s="92"/>
      <c r="C790" s="92"/>
      <c r="D790" s="92"/>
      <c r="E790" s="92"/>
      <c r="F790" s="92"/>
      <c r="G790" s="95"/>
      <c r="H790" s="96"/>
      <c r="J790" s="96"/>
      <c r="K790" s="95"/>
      <c r="L790" s="96"/>
      <c r="M790" s="95"/>
      <c r="N790" s="96"/>
      <c r="O790" s="95"/>
      <c r="P790" s="96"/>
      <c r="Q790" s="95"/>
      <c r="R790" s="96"/>
    </row>
    <row r="791" spans="1:18" s="93" customFormat="1" ht="15" customHeight="1" x14ac:dyDescent="0.2">
      <c r="A791" s="92"/>
      <c r="C791" s="92"/>
      <c r="D791" s="92"/>
      <c r="E791" s="92"/>
      <c r="F791" s="92"/>
      <c r="G791" s="95"/>
      <c r="H791" s="96"/>
      <c r="J791" s="96"/>
      <c r="K791" s="95"/>
      <c r="L791" s="96"/>
      <c r="M791" s="95"/>
      <c r="N791" s="96"/>
      <c r="O791" s="95"/>
      <c r="P791" s="96"/>
      <c r="Q791" s="95"/>
      <c r="R791" s="96"/>
    </row>
    <row r="792" spans="1:18" s="93" customFormat="1" ht="15" customHeight="1" x14ac:dyDescent="0.2">
      <c r="A792" s="92"/>
      <c r="C792" s="92"/>
      <c r="D792" s="92"/>
      <c r="E792" s="92"/>
      <c r="F792" s="92"/>
      <c r="G792" s="95"/>
      <c r="H792" s="96"/>
      <c r="J792" s="96"/>
      <c r="K792" s="95"/>
      <c r="L792" s="96"/>
      <c r="M792" s="95"/>
      <c r="N792" s="96"/>
      <c r="O792" s="95"/>
      <c r="P792" s="96"/>
      <c r="Q792" s="95"/>
      <c r="R792" s="96"/>
    </row>
    <row r="793" spans="1:18" s="93" customFormat="1" ht="15" customHeight="1" x14ac:dyDescent="0.2">
      <c r="A793" s="92"/>
      <c r="C793" s="92"/>
      <c r="D793" s="92"/>
      <c r="E793" s="92"/>
      <c r="F793" s="92"/>
      <c r="G793" s="95"/>
      <c r="H793" s="96"/>
      <c r="J793" s="96"/>
      <c r="K793" s="95"/>
      <c r="L793" s="96"/>
      <c r="M793" s="95"/>
      <c r="N793" s="96"/>
      <c r="O793" s="95"/>
      <c r="P793" s="96"/>
      <c r="Q793" s="95"/>
      <c r="R793" s="96"/>
    </row>
    <row r="794" spans="1:18" s="93" customFormat="1" ht="15" customHeight="1" x14ac:dyDescent="0.2">
      <c r="A794" s="92"/>
      <c r="C794" s="92"/>
      <c r="D794" s="92"/>
      <c r="E794" s="92"/>
      <c r="F794" s="92"/>
      <c r="G794" s="95"/>
      <c r="H794" s="96"/>
      <c r="J794" s="96"/>
      <c r="K794" s="95"/>
      <c r="L794" s="96"/>
      <c r="M794" s="95"/>
      <c r="N794" s="96"/>
      <c r="O794" s="95"/>
      <c r="P794" s="96"/>
      <c r="Q794" s="95"/>
      <c r="R794" s="96"/>
    </row>
    <row r="795" spans="1:18" s="93" customFormat="1" ht="15" customHeight="1" x14ac:dyDescent="0.2">
      <c r="A795" s="92"/>
      <c r="C795" s="92"/>
      <c r="D795" s="92"/>
      <c r="E795" s="92"/>
      <c r="F795" s="92"/>
      <c r="G795" s="95"/>
      <c r="H795" s="96"/>
      <c r="J795" s="96"/>
      <c r="K795" s="95"/>
      <c r="L795" s="96"/>
      <c r="M795" s="95"/>
      <c r="N795" s="96"/>
      <c r="O795" s="95"/>
      <c r="P795" s="96"/>
      <c r="Q795" s="95"/>
      <c r="R795" s="96"/>
    </row>
    <row r="796" spans="1:18" s="93" customFormat="1" ht="15" customHeight="1" x14ac:dyDescent="0.2">
      <c r="A796" s="92"/>
      <c r="C796" s="92"/>
      <c r="D796" s="92"/>
      <c r="E796" s="92"/>
      <c r="F796" s="92"/>
      <c r="G796" s="95"/>
      <c r="H796" s="96"/>
      <c r="J796" s="96"/>
      <c r="K796" s="95"/>
      <c r="L796" s="96"/>
      <c r="M796" s="95"/>
      <c r="N796" s="96"/>
      <c r="O796" s="95"/>
      <c r="P796" s="96"/>
      <c r="Q796" s="95"/>
      <c r="R796" s="96"/>
    </row>
    <row r="797" spans="1:18" s="93" customFormat="1" ht="15" customHeight="1" x14ac:dyDescent="0.2">
      <c r="A797" s="92"/>
      <c r="C797" s="92"/>
      <c r="D797" s="92"/>
      <c r="E797" s="92"/>
      <c r="F797" s="92"/>
      <c r="G797" s="95"/>
      <c r="H797" s="96"/>
      <c r="J797" s="96"/>
      <c r="K797" s="95"/>
      <c r="L797" s="96"/>
      <c r="M797" s="95"/>
      <c r="N797" s="96"/>
      <c r="O797" s="95"/>
      <c r="P797" s="96"/>
      <c r="Q797" s="95"/>
      <c r="R797" s="96"/>
    </row>
    <row r="798" spans="1:18" s="93" customFormat="1" ht="15" customHeight="1" x14ac:dyDescent="0.2">
      <c r="A798" s="92"/>
      <c r="C798" s="92"/>
      <c r="D798" s="92"/>
      <c r="E798" s="92"/>
      <c r="F798" s="92"/>
      <c r="G798" s="95"/>
      <c r="H798" s="96"/>
      <c r="J798" s="96"/>
      <c r="K798" s="95"/>
      <c r="L798" s="96"/>
      <c r="M798" s="95"/>
      <c r="N798" s="96"/>
      <c r="O798" s="95"/>
      <c r="P798" s="96"/>
      <c r="Q798" s="95"/>
      <c r="R798" s="96"/>
    </row>
    <row r="799" spans="1:18" s="93" customFormat="1" ht="15" customHeight="1" x14ac:dyDescent="0.2">
      <c r="A799" s="92"/>
      <c r="C799" s="92"/>
      <c r="D799" s="92"/>
      <c r="E799" s="92"/>
      <c r="F799" s="92"/>
      <c r="G799" s="95"/>
      <c r="H799" s="96"/>
      <c r="J799" s="96"/>
      <c r="K799" s="95"/>
      <c r="L799" s="96"/>
      <c r="M799" s="95"/>
      <c r="N799" s="96"/>
      <c r="O799" s="95"/>
      <c r="P799" s="96"/>
      <c r="Q799" s="95"/>
      <c r="R799" s="96"/>
    </row>
    <row r="800" spans="1:18" s="93" customFormat="1" ht="15" customHeight="1" x14ac:dyDescent="0.2">
      <c r="A800" s="92"/>
      <c r="C800" s="92"/>
      <c r="D800" s="92"/>
      <c r="E800" s="92"/>
      <c r="F800" s="92"/>
      <c r="G800" s="95"/>
      <c r="H800" s="96"/>
      <c r="J800" s="96"/>
      <c r="K800" s="95"/>
      <c r="L800" s="96"/>
      <c r="M800" s="95"/>
      <c r="N800" s="96"/>
      <c r="O800" s="95"/>
      <c r="P800" s="96"/>
      <c r="Q800" s="95"/>
      <c r="R800" s="96"/>
    </row>
    <row r="801" spans="1:18" s="93" customFormat="1" ht="15" customHeight="1" x14ac:dyDescent="0.2">
      <c r="A801" s="92"/>
      <c r="C801" s="92"/>
      <c r="D801" s="92"/>
      <c r="E801" s="92"/>
      <c r="F801" s="92"/>
      <c r="G801" s="95"/>
      <c r="H801" s="96"/>
      <c r="J801" s="96"/>
      <c r="K801" s="95"/>
      <c r="L801" s="96"/>
      <c r="M801" s="95"/>
      <c r="N801" s="96"/>
      <c r="O801" s="95"/>
      <c r="P801" s="96"/>
      <c r="Q801" s="95"/>
      <c r="R801" s="96"/>
    </row>
    <row r="802" spans="1:18" s="93" customFormat="1" ht="15" customHeight="1" x14ac:dyDescent="0.2">
      <c r="A802" s="92"/>
      <c r="C802" s="92"/>
      <c r="D802" s="92"/>
      <c r="E802" s="92"/>
      <c r="F802" s="92"/>
      <c r="G802" s="95"/>
      <c r="H802" s="96"/>
      <c r="J802" s="96"/>
      <c r="K802" s="95"/>
      <c r="L802" s="96"/>
      <c r="M802" s="95"/>
      <c r="N802" s="96"/>
      <c r="O802" s="95"/>
      <c r="P802" s="96"/>
      <c r="Q802" s="95"/>
      <c r="R802" s="96"/>
    </row>
    <row r="803" spans="1:18" s="93" customFormat="1" ht="15" customHeight="1" x14ac:dyDescent="0.2">
      <c r="A803" s="92"/>
      <c r="C803" s="92"/>
      <c r="D803" s="92"/>
      <c r="E803" s="92"/>
      <c r="F803" s="92"/>
      <c r="G803" s="95"/>
      <c r="H803" s="96"/>
      <c r="J803" s="96"/>
      <c r="K803" s="95"/>
      <c r="L803" s="96"/>
      <c r="M803" s="95"/>
      <c r="N803" s="96"/>
      <c r="O803" s="95"/>
      <c r="P803" s="96"/>
      <c r="Q803" s="95"/>
      <c r="R803" s="96"/>
    </row>
    <row r="804" spans="1:18" s="93" customFormat="1" ht="15" customHeight="1" x14ac:dyDescent="0.2">
      <c r="A804" s="92"/>
      <c r="C804" s="92"/>
      <c r="D804" s="92"/>
      <c r="E804" s="92"/>
      <c r="F804" s="92"/>
      <c r="G804" s="95"/>
      <c r="H804" s="96"/>
      <c r="J804" s="96"/>
      <c r="K804" s="95"/>
      <c r="L804" s="96"/>
      <c r="M804" s="95"/>
      <c r="N804" s="96"/>
      <c r="O804" s="95"/>
      <c r="P804" s="96"/>
      <c r="Q804" s="95"/>
      <c r="R804" s="96"/>
    </row>
    <row r="805" spans="1:18" s="93" customFormat="1" ht="15" customHeight="1" x14ac:dyDescent="0.2">
      <c r="A805" s="92"/>
      <c r="C805" s="92"/>
      <c r="D805" s="92"/>
      <c r="E805" s="92"/>
      <c r="F805" s="92"/>
      <c r="G805" s="95"/>
      <c r="H805" s="96"/>
      <c r="J805" s="96"/>
      <c r="K805" s="95"/>
      <c r="L805" s="96"/>
      <c r="M805" s="95"/>
      <c r="N805" s="96"/>
      <c r="O805" s="95"/>
      <c r="P805" s="96"/>
      <c r="Q805" s="95"/>
      <c r="R805" s="96"/>
    </row>
    <row r="806" spans="1:18" s="93" customFormat="1" ht="15" customHeight="1" x14ac:dyDescent="0.2">
      <c r="A806" s="92"/>
      <c r="C806" s="92"/>
      <c r="D806" s="92"/>
      <c r="E806" s="92"/>
      <c r="F806" s="92"/>
      <c r="G806" s="95"/>
      <c r="H806" s="96"/>
      <c r="J806" s="96"/>
      <c r="K806" s="95"/>
      <c r="L806" s="96"/>
      <c r="M806" s="95"/>
      <c r="N806" s="96"/>
      <c r="O806" s="95"/>
      <c r="P806" s="96"/>
      <c r="Q806" s="95"/>
      <c r="R806" s="96"/>
    </row>
    <row r="807" spans="1:18" s="93" customFormat="1" ht="15" customHeight="1" x14ac:dyDescent="0.2">
      <c r="A807" s="92"/>
      <c r="C807" s="92"/>
      <c r="D807" s="92"/>
      <c r="E807" s="92"/>
      <c r="F807" s="92"/>
      <c r="G807" s="95"/>
      <c r="H807" s="96"/>
      <c r="J807" s="96"/>
      <c r="K807" s="95"/>
      <c r="L807" s="96"/>
      <c r="M807" s="95"/>
      <c r="N807" s="96"/>
      <c r="O807" s="95"/>
      <c r="P807" s="96"/>
      <c r="Q807" s="95"/>
      <c r="R807" s="96"/>
    </row>
    <row r="808" spans="1:18" s="93" customFormat="1" ht="15" customHeight="1" x14ac:dyDescent="0.2">
      <c r="A808" s="92"/>
      <c r="C808" s="92"/>
      <c r="D808" s="92"/>
      <c r="E808" s="92"/>
      <c r="F808" s="92"/>
      <c r="G808" s="95"/>
      <c r="H808" s="96"/>
      <c r="J808" s="96"/>
      <c r="K808" s="95"/>
      <c r="L808" s="96"/>
      <c r="M808" s="95"/>
      <c r="N808" s="96"/>
      <c r="O808" s="95"/>
      <c r="P808" s="96"/>
      <c r="Q808" s="95"/>
      <c r="R808" s="96"/>
    </row>
    <row r="809" spans="1:18" s="93" customFormat="1" ht="15" customHeight="1" x14ac:dyDescent="0.2">
      <c r="A809" s="92"/>
      <c r="C809" s="92"/>
      <c r="D809" s="92"/>
      <c r="E809" s="92"/>
      <c r="F809" s="92"/>
      <c r="G809" s="95"/>
      <c r="H809" s="96"/>
      <c r="J809" s="96"/>
      <c r="K809" s="95"/>
      <c r="L809" s="96"/>
      <c r="M809" s="95"/>
      <c r="N809" s="96"/>
      <c r="O809" s="95"/>
      <c r="P809" s="96"/>
      <c r="Q809" s="95"/>
      <c r="R809" s="96"/>
    </row>
    <row r="810" spans="1:18" s="93" customFormat="1" ht="15" customHeight="1" x14ac:dyDescent="0.2">
      <c r="A810" s="92"/>
      <c r="C810" s="92"/>
      <c r="D810" s="92"/>
      <c r="E810" s="92"/>
      <c r="F810" s="92"/>
      <c r="G810" s="95"/>
      <c r="H810" s="96"/>
      <c r="J810" s="96"/>
      <c r="K810" s="95"/>
      <c r="L810" s="96"/>
      <c r="M810" s="95"/>
      <c r="N810" s="96"/>
      <c r="O810" s="95"/>
      <c r="P810" s="96"/>
      <c r="Q810" s="95"/>
      <c r="R810" s="96"/>
    </row>
    <row r="811" spans="1:18" s="93" customFormat="1" ht="15" customHeight="1" x14ac:dyDescent="0.2">
      <c r="A811" s="92"/>
      <c r="C811" s="92"/>
      <c r="D811" s="92"/>
      <c r="E811" s="92"/>
      <c r="F811" s="92"/>
      <c r="G811" s="95"/>
      <c r="H811" s="96"/>
      <c r="J811" s="96"/>
      <c r="K811" s="95"/>
      <c r="L811" s="96"/>
      <c r="M811" s="95"/>
      <c r="N811" s="96"/>
      <c r="O811" s="95"/>
      <c r="P811" s="96"/>
      <c r="Q811" s="95"/>
      <c r="R811" s="96"/>
    </row>
    <row r="812" spans="1:18" s="93" customFormat="1" ht="15" customHeight="1" x14ac:dyDescent="0.2">
      <c r="A812" s="92"/>
      <c r="C812" s="92"/>
      <c r="D812" s="92"/>
      <c r="E812" s="92"/>
      <c r="F812" s="92"/>
      <c r="G812" s="95"/>
      <c r="H812" s="96"/>
      <c r="J812" s="96"/>
      <c r="K812" s="95"/>
      <c r="L812" s="96"/>
      <c r="M812" s="95"/>
      <c r="N812" s="96"/>
      <c r="O812" s="95"/>
      <c r="P812" s="96"/>
      <c r="Q812" s="95"/>
      <c r="R812" s="96"/>
    </row>
    <row r="813" spans="1:18" s="93" customFormat="1" ht="15" customHeight="1" x14ac:dyDescent="0.2">
      <c r="A813" s="92"/>
      <c r="C813" s="92"/>
      <c r="D813" s="92"/>
      <c r="E813" s="92"/>
      <c r="F813" s="92"/>
      <c r="G813" s="95"/>
      <c r="H813" s="96"/>
      <c r="J813" s="96"/>
      <c r="K813" s="95"/>
      <c r="L813" s="96"/>
      <c r="M813" s="95"/>
      <c r="N813" s="96"/>
      <c r="O813" s="95"/>
      <c r="P813" s="96"/>
      <c r="Q813" s="95"/>
      <c r="R813" s="96"/>
    </row>
    <row r="814" spans="1:18" s="93" customFormat="1" ht="15" customHeight="1" x14ac:dyDescent="0.2">
      <c r="A814" s="92"/>
      <c r="C814" s="92"/>
      <c r="D814" s="92"/>
      <c r="E814" s="92"/>
      <c r="F814" s="92"/>
      <c r="G814" s="95"/>
      <c r="H814" s="96"/>
      <c r="J814" s="96"/>
      <c r="K814" s="95"/>
      <c r="L814" s="96"/>
      <c r="M814" s="95"/>
      <c r="N814" s="96"/>
      <c r="O814" s="95"/>
      <c r="P814" s="96"/>
      <c r="Q814" s="95"/>
      <c r="R814" s="96"/>
    </row>
    <row r="815" spans="1:18" s="93" customFormat="1" ht="15" customHeight="1" x14ac:dyDescent="0.2">
      <c r="A815" s="92"/>
      <c r="C815" s="92"/>
      <c r="D815" s="92"/>
      <c r="E815" s="92"/>
      <c r="F815" s="92"/>
      <c r="G815" s="95"/>
      <c r="H815" s="96"/>
      <c r="J815" s="96"/>
      <c r="K815" s="95"/>
      <c r="L815" s="96"/>
      <c r="M815" s="95"/>
      <c r="N815" s="96"/>
      <c r="O815" s="95"/>
      <c r="P815" s="96"/>
      <c r="Q815" s="95"/>
      <c r="R815" s="96"/>
    </row>
    <row r="816" spans="1:18" s="93" customFormat="1" ht="15" customHeight="1" x14ac:dyDescent="0.2">
      <c r="A816" s="92"/>
      <c r="C816" s="92"/>
      <c r="D816" s="92"/>
      <c r="E816" s="92"/>
      <c r="F816" s="92"/>
      <c r="G816" s="95"/>
      <c r="H816" s="96"/>
      <c r="J816" s="96"/>
      <c r="K816" s="95"/>
      <c r="L816" s="96"/>
      <c r="M816" s="95"/>
      <c r="N816" s="96"/>
      <c r="O816" s="95"/>
      <c r="P816" s="96"/>
      <c r="Q816" s="95"/>
      <c r="R816" s="96"/>
    </row>
    <row r="817" spans="1:18" s="93" customFormat="1" ht="15" customHeight="1" x14ac:dyDescent="0.2">
      <c r="A817" s="92"/>
      <c r="C817" s="92"/>
      <c r="D817" s="92"/>
      <c r="E817" s="92"/>
      <c r="F817" s="92"/>
      <c r="G817" s="95"/>
      <c r="H817" s="96"/>
      <c r="J817" s="96"/>
      <c r="K817" s="95"/>
      <c r="L817" s="96"/>
      <c r="M817" s="95"/>
      <c r="N817" s="96"/>
      <c r="O817" s="95"/>
      <c r="P817" s="96"/>
      <c r="Q817" s="95"/>
      <c r="R817" s="96"/>
    </row>
    <row r="818" spans="1:18" s="93" customFormat="1" ht="15" customHeight="1" x14ac:dyDescent="0.2">
      <c r="A818" s="92"/>
      <c r="C818" s="92"/>
      <c r="D818" s="92"/>
      <c r="E818" s="92"/>
      <c r="F818" s="92"/>
      <c r="G818" s="95"/>
      <c r="H818" s="96"/>
      <c r="J818" s="96"/>
      <c r="K818" s="95"/>
      <c r="L818" s="96"/>
      <c r="M818" s="95"/>
      <c r="N818" s="96"/>
      <c r="O818" s="95"/>
      <c r="P818" s="96"/>
      <c r="Q818" s="95"/>
      <c r="R818" s="96"/>
    </row>
    <row r="819" spans="1:18" s="93" customFormat="1" ht="15" customHeight="1" x14ac:dyDescent="0.2">
      <c r="A819" s="92"/>
      <c r="C819" s="92"/>
      <c r="D819" s="92"/>
      <c r="E819" s="92"/>
      <c r="F819" s="92"/>
      <c r="G819" s="95"/>
      <c r="H819" s="96"/>
      <c r="J819" s="96"/>
      <c r="K819" s="95"/>
      <c r="L819" s="96"/>
      <c r="M819" s="95"/>
      <c r="N819" s="96"/>
      <c r="O819" s="95"/>
      <c r="P819" s="96"/>
      <c r="Q819" s="95"/>
      <c r="R819" s="96"/>
    </row>
    <row r="820" spans="1:18" s="93" customFormat="1" ht="15" customHeight="1" x14ac:dyDescent="0.2">
      <c r="A820" s="92"/>
      <c r="C820" s="92"/>
      <c r="D820" s="92"/>
      <c r="E820" s="92"/>
      <c r="F820" s="92"/>
      <c r="G820" s="95"/>
      <c r="H820" s="96"/>
      <c r="J820" s="96"/>
      <c r="K820" s="95"/>
      <c r="L820" s="96"/>
      <c r="M820" s="95"/>
      <c r="N820" s="96"/>
      <c r="O820" s="95"/>
      <c r="P820" s="96"/>
      <c r="Q820" s="95"/>
      <c r="R820" s="96"/>
    </row>
    <row r="821" spans="1:18" s="93" customFormat="1" ht="15" customHeight="1" x14ac:dyDescent="0.2">
      <c r="A821" s="92"/>
      <c r="C821" s="92"/>
      <c r="D821" s="92"/>
      <c r="E821" s="92"/>
      <c r="F821" s="92"/>
      <c r="G821" s="95"/>
      <c r="H821" s="96"/>
      <c r="J821" s="96"/>
      <c r="K821" s="95"/>
      <c r="L821" s="96"/>
      <c r="M821" s="95"/>
      <c r="N821" s="96"/>
      <c r="O821" s="95"/>
      <c r="P821" s="96"/>
      <c r="Q821" s="95"/>
      <c r="R821" s="96"/>
    </row>
    <row r="822" spans="1:18" s="93" customFormat="1" ht="15" customHeight="1" x14ac:dyDescent="0.2">
      <c r="A822" s="92"/>
      <c r="C822" s="92"/>
      <c r="D822" s="92"/>
      <c r="E822" s="92"/>
      <c r="F822" s="92"/>
      <c r="G822" s="95"/>
      <c r="H822" s="96"/>
      <c r="J822" s="96"/>
      <c r="K822" s="95"/>
      <c r="L822" s="96"/>
      <c r="M822" s="95"/>
      <c r="N822" s="96"/>
      <c r="O822" s="95"/>
      <c r="P822" s="96"/>
      <c r="Q822" s="95"/>
      <c r="R822" s="96"/>
    </row>
    <row r="823" spans="1:18" s="93" customFormat="1" ht="15" customHeight="1" x14ac:dyDescent="0.2">
      <c r="A823" s="92"/>
      <c r="C823" s="92"/>
      <c r="D823" s="92"/>
      <c r="E823" s="92"/>
      <c r="F823" s="92"/>
      <c r="G823" s="95"/>
      <c r="H823" s="96"/>
      <c r="J823" s="96"/>
      <c r="K823" s="95"/>
      <c r="L823" s="96"/>
      <c r="M823" s="95"/>
      <c r="N823" s="96"/>
      <c r="O823" s="95"/>
      <c r="P823" s="96"/>
      <c r="Q823" s="95"/>
      <c r="R823" s="96"/>
    </row>
    <row r="824" spans="1:18" s="93" customFormat="1" ht="15" customHeight="1" x14ac:dyDescent="0.2">
      <c r="A824" s="92"/>
      <c r="C824" s="92"/>
      <c r="D824" s="92"/>
      <c r="E824" s="92"/>
      <c r="F824" s="92"/>
      <c r="G824" s="95"/>
      <c r="H824" s="96"/>
      <c r="J824" s="96"/>
      <c r="K824" s="95"/>
      <c r="L824" s="96"/>
      <c r="M824" s="95"/>
      <c r="N824" s="96"/>
      <c r="O824" s="95"/>
      <c r="P824" s="96"/>
      <c r="Q824" s="95"/>
      <c r="R824" s="96"/>
    </row>
    <row r="825" spans="1:18" s="93" customFormat="1" ht="15" customHeight="1" x14ac:dyDescent="0.2">
      <c r="A825" s="92"/>
      <c r="C825" s="92"/>
      <c r="D825" s="92"/>
      <c r="E825" s="92"/>
      <c r="F825" s="92"/>
      <c r="G825" s="95"/>
      <c r="H825" s="96"/>
      <c r="J825" s="96"/>
      <c r="K825" s="95"/>
      <c r="L825" s="96"/>
      <c r="M825" s="95"/>
      <c r="N825" s="96"/>
      <c r="O825" s="95"/>
      <c r="P825" s="96"/>
      <c r="Q825" s="95"/>
      <c r="R825" s="96"/>
    </row>
    <row r="826" spans="1:18" s="93" customFormat="1" ht="15" customHeight="1" x14ac:dyDescent="0.2">
      <c r="A826" s="92"/>
      <c r="C826" s="92"/>
      <c r="D826" s="92"/>
      <c r="E826" s="92"/>
      <c r="F826" s="92"/>
      <c r="G826" s="95"/>
      <c r="H826" s="96"/>
      <c r="J826" s="96"/>
      <c r="K826" s="95"/>
      <c r="L826" s="96"/>
      <c r="M826" s="95"/>
      <c r="N826" s="96"/>
      <c r="O826" s="95"/>
      <c r="P826" s="96"/>
      <c r="Q826" s="95"/>
      <c r="R826" s="96"/>
    </row>
    <row r="827" spans="1:18" s="93" customFormat="1" ht="15" customHeight="1" x14ac:dyDescent="0.2">
      <c r="A827" s="92"/>
      <c r="C827" s="92"/>
      <c r="D827" s="92"/>
      <c r="E827" s="92"/>
      <c r="F827" s="92"/>
      <c r="G827" s="95"/>
      <c r="H827" s="96"/>
      <c r="J827" s="96"/>
      <c r="K827" s="95"/>
      <c r="L827" s="96"/>
      <c r="M827" s="95"/>
      <c r="N827" s="96"/>
      <c r="O827" s="95"/>
      <c r="P827" s="96"/>
      <c r="Q827" s="95"/>
      <c r="R827" s="96"/>
    </row>
    <row r="828" spans="1:18" s="93" customFormat="1" ht="15" customHeight="1" x14ac:dyDescent="0.2">
      <c r="A828" s="92"/>
      <c r="C828" s="92"/>
      <c r="D828" s="92"/>
      <c r="E828" s="92"/>
      <c r="F828" s="92"/>
      <c r="G828" s="95"/>
      <c r="H828" s="96"/>
      <c r="J828" s="96"/>
      <c r="K828" s="95"/>
      <c r="L828" s="96"/>
      <c r="M828" s="95"/>
      <c r="N828" s="96"/>
      <c r="O828" s="95"/>
      <c r="P828" s="96"/>
      <c r="Q828" s="95"/>
      <c r="R828" s="96"/>
    </row>
    <row r="829" spans="1:18" s="93" customFormat="1" ht="15" customHeight="1" x14ac:dyDescent="0.2">
      <c r="A829" s="92"/>
      <c r="C829" s="92"/>
      <c r="D829" s="92"/>
      <c r="E829" s="92"/>
      <c r="F829" s="92"/>
      <c r="G829" s="95"/>
      <c r="H829" s="96"/>
      <c r="J829" s="96"/>
      <c r="K829" s="95"/>
      <c r="L829" s="96"/>
      <c r="M829" s="95"/>
      <c r="N829" s="96"/>
      <c r="O829" s="95"/>
      <c r="P829" s="96"/>
      <c r="Q829" s="95"/>
      <c r="R829" s="96"/>
    </row>
    <row r="830" spans="1:18" s="93" customFormat="1" ht="15" customHeight="1" x14ac:dyDescent="0.2">
      <c r="A830" s="92"/>
      <c r="C830" s="92"/>
      <c r="D830" s="92"/>
      <c r="E830" s="92"/>
      <c r="F830" s="92"/>
      <c r="G830" s="95"/>
      <c r="H830" s="96"/>
      <c r="J830" s="96"/>
      <c r="K830" s="95"/>
      <c r="L830" s="96"/>
      <c r="M830" s="95"/>
      <c r="N830" s="96"/>
      <c r="O830" s="95"/>
      <c r="P830" s="96"/>
      <c r="Q830" s="95"/>
      <c r="R830" s="96"/>
    </row>
    <row r="831" spans="1:18" s="93" customFormat="1" ht="15" customHeight="1" x14ac:dyDescent="0.2">
      <c r="A831" s="92"/>
      <c r="C831" s="92"/>
      <c r="D831" s="92"/>
      <c r="E831" s="92"/>
      <c r="F831" s="92"/>
      <c r="G831" s="95"/>
      <c r="H831" s="96"/>
      <c r="J831" s="96"/>
      <c r="K831" s="95"/>
      <c r="L831" s="96"/>
      <c r="M831" s="95"/>
      <c r="N831" s="96"/>
      <c r="O831" s="95"/>
      <c r="P831" s="96"/>
      <c r="Q831" s="95"/>
      <c r="R831" s="96"/>
    </row>
    <row r="832" spans="1:18" s="93" customFormat="1" ht="15" customHeight="1" x14ac:dyDescent="0.2">
      <c r="A832" s="92"/>
      <c r="C832" s="92"/>
      <c r="D832" s="92"/>
      <c r="E832" s="92"/>
      <c r="F832" s="92"/>
      <c r="G832" s="95"/>
      <c r="H832" s="96"/>
      <c r="J832" s="96"/>
      <c r="K832" s="95"/>
      <c r="L832" s="96"/>
      <c r="M832" s="95"/>
      <c r="N832" s="96"/>
      <c r="O832" s="95"/>
      <c r="P832" s="96"/>
      <c r="Q832" s="95"/>
      <c r="R832" s="96"/>
    </row>
    <row r="833" spans="1:18" x14ac:dyDescent="0.25">
      <c r="A833" s="92"/>
      <c r="B833" s="93"/>
      <c r="C833" s="92"/>
      <c r="D833" s="92"/>
      <c r="E833" s="92"/>
      <c r="F833" s="92"/>
      <c r="G833" s="95"/>
      <c r="H833" s="96"/>
      <c r="I833" s="93"/>
      <c r="J833" s="96"/>
      <c r="K833" s="95"/>
      <c r="L833" s="96"/>
      <c r="M833" s="95"/>
      <c r="N833" s="96"/>
      <c r="O833" s="95"/>
      <c r="P833" s="96"/>
      <c r="Q833" s="95"/>
      <c r="R833" s="96"/>
    </row>
    <row r="834" spans="1:18" x14ac:dyDescent="0.25">
      <c r="A834" s="92"/>
      <c r="B834" s="93"/>
      <c r="C834" s="92"/>
      <c r="D834" s="92"/>
      <c r="E834" s="92"/>
      <c r="F834" s="92"/>
      <c r="G834" s="95"/>
      <c r="H834" s="96"/>
      <c r="I834" s="93"/>
      <c r="J834" s="96"/>
      <c r="K834" s="95"/>
      <c r="L834" s="96"/>
      <c r="M834" s="95"/>
      <c r="N834" s="96"/>
      <c r="O834" s="95"/>
      <c r="P834" s="96"/>
      <c r="Q834" s="95"/>
      <c r="R834" s="96"/>
    </row>
    <row r="835" spans="1:18" x14ac:dyDescent="0.25">
      <c r="A835" s="92"/>
      <c r="B835" s="93"/>
      <c r="C835" s="92"/>
      <c r="D835" s="92"/>
      <c r="E835" s="92"/>
      <c r="F835" s="92"/>
      <c r="G835" s="95"/>
      <c r="H835" s="96"/>
      <c r="I835" s="93"/>
      <c r="J835" s="96"/>
      <c r="K835" s="95"/>
      <c r="L835" s="96"/>
      <c r="M835" s="95"/>
      <c r="N835" s="96"/>
      <c r="O835" s="95"/>
      <c r="P835" s="96"/>
      <c r="Q835" s="95"/>
      <c r="R835" s="96"/>
    </row>
    <row r="836" spans="1:18" x14ac:dyDescent="0.25">
      <c r="A836" s="92"/>
      <c r="B836" s="93"/>
      <c r="C836" s="92"/>
      <c r="D836" s="92"/>
      <c r="E836" s="92"/>
      <c r="F836" s="92"/>
      <c r="G836" s="95"/>
      <c r="H836" s="96"/>
      <c r="I836" s="93"/>
      <c r="J836" s="96"/>
      <c r="K836" s="95"/>
      <c r="L836" s="96"/>
      <c r="M836" s="95"/>
      <c r="N836" s="96"/>
      <c r="O836" s="95"/>
      <c r="P836" s="96"/>
      <c r="Q836" s="95"/>
      <c r="R836" s="96"/>
    </row>
    <row r="837" spans="1:18" x14ac:dyDescent="0.25">
      <c r="A837" s="92"/>
      <c r="B837" s="93"/>
      <c r="C837" s="92"/>
      <c r="D837" s="92"/>
      <c r="E837" s="92"/>
      <c r="F837" s="92"/>
      <c r="G837" s="95"/>
      <c r="H837" s="96"/>
      <c r="I837" s="93"/>
      <c r="J837" s="96"/>
      <c r="K837" s="95"/>
      <c r="L837" s="96"/>
      <c r="M837" s="95"/>
      <c r="N837" s="96"/>
      <c r="O837" s="95"/>
      <c r="P837" s="96"/>
      <c r="Q837" s="95"/>
      <c r="R837" s="96"/>
    </row>
    <row r="838" spans="1:18" x14ac:dyDescent="0.25">
      <c r="A838" s="92"/>
      <c r="B838" s="93"/>
      <c r="C838" s="92"/>
      <c r="D838" s="92"/>
      <c r="E838" s="92"/>
      <c r="F838" s="92"/>
      <c r="G838" s="95"/>
      <c r="H838" s="96"/>
      <c r="I838" s="93"/>
      <c r="J838" s="96"/>
      <c r="K838" s="95"/>
      <c r="L838" s="96"/>
      <c r="M838" s="95"/>
      <c r="N838" s="96"/>
      <c r="O838" s="95"/>
      <c r="P838" s="96"/>
      <c r="Q838" s="95"/>
      <c r="R838" s="96"/>
    </row>
    <row r="839" spans="1:18" x14ac:dyDescent="0.25">
      <c r="A839" s="92"/>
      <c r="B839" s="93"/>
      <c r="C839" s="92"/>
      <c r="D839" s="92"/>
      <c r="E839" s="92"/>
      <c r="F839" s="92"/>
      <c r="G839" s="95"/>
      <c r="H839" s="96"/>
      <c r="I839" s="93"/>
      <c r="J839" s="96"/>
      <c r="K839" s="95"/>
      <c r="L839" s="96"/>
      <c r="M839" s="95"/>
      <c r="N839" s="96"/>
      <c r="O839" s="95"/>
      <c r="P839" s="96"/>
      <c r="Q839" s="95"/>
      <c r="R839" s="96"/>
    </row>
    <row r="840" spans="1:18" x14ac:dyDescent="0.25">
      <c r="A840" s="92"/>
      <c r="B840" s="93"/>
      <c r="C840" s="92"/>
      <c r="D840" s="92"/>
      <c r="E840" s="92"/>
      <c r="F840" s="92"/>
      <c r="G840" s="95"/>
      <c r="H840" s="96"/>
      <c r="I840" s="93"/>
      <c r="J840" s="96"/>
      <c r="K840" s="95"/>
      <c r="L840" s="96"/>
      <c r="M840" s="95"/>
      <c r="N840" s="96"/>
      <c r="O840" s="95"/>
      <c r="P840" s="96"/>
      <c r="Q840" s="95"/>
      <c r="R840" s="96"/>
    </row>
    <row r="841" spans="1:18" x14ac:dyDescent="0.25">
      <c r="A841" s="92"/>
      <c r="B841" s="93"/>
      <c r="C841" s="92"/>
      <c r="D841" s="92"/>
      <c r="E841" s="92"/>
      <c r="F841" s="92"/>
      <c r="G841" s="95"/>
      <c r="H841" s="96"/>
      <c r="I841" s="93"/>
      <c r="J841" s="96"/>
      <c r="K841" s="95"/>
      <c r="L841" s="96"/>
      <c r="M841" s="95"/>
      <c r="N841" s="96"/>
      <c r="O841" s="95"/>
      <c r="P841" s="96"/>
      <c r="Q841" s="95"/>
      <c r="R841" s="96"/>
    </row>
    <row r="842" spans="1:18" x14ac:dyDescent="0.25">
      <c r="A842" s="92"/>
      <c r="B842" s="93"/>
      <c r="C842" s="92"/>
      <c r="D842" s="92"/>
      <c r="E842" s="92"/>
      <c r="F842" s="92"/>
      <c r="G842" s="95"/>
      <c r="H842" s="96"/>
      <c r="I842" s="93"/>
      <c r="J842" s="96"/>
      <c r="K842" s="95"/>
      <c r="L842" s="96"/>
      <c r="M842" s="95"/>
      <c r="N842" s="96"/>
      <c r="O842" s="95"/>
      <c r="P842" s="96"/>
      <c r="Q842" s="95"/>
      <c r="R842" s="96"/>
    </row>
    <row r="843" spans="1:18" x14ac:dyDescent="0.25">
      <c r="A843" s="92"/>
      <c r="B843" s="93"/>
      <c r="C843" s="92"/>
      <c r="D843" s="92"/>
      <c r="E843" s="92"/>
      <c r="F843" s="92"/>
      <c r="G843" s="95"/>
      <c r="H843" s="96"/>
      <c r="I843" s="93"/>
      <c r="J843" s="96"/>
      <c r="K843" s="95"/>
      <c r="L843" s="96"/>
      <c r="M843" s="95"/>
      <c r="N843" s="96"/>
      <c r="O843" s="95"/>
      <c r="P843" s="96"/>
      <c r="Q843" s="95"/>
      <c r="R843" s="96"/>
    </row>
    <row r="844" spans="1:18" x14ac:dyDescent="0.25">
      <c r="A844" s="92"/>
      <c r="B844" s="93"/>
      <c r="C844" s="92"/>
      <c r="D844" s="92"/>
      <c r="E844" s="92"/>
      <c r="F844" s="92"/>
      <c r="G844" s="95"/>
      <c r="H844" s="96"/>
      <c r="I844" s="93"/>
      <c r="J844" s="96"/>
      <c r="K844" s="95"/>
      <c r="L844" s="96"/>
      <c r="M844" s="95"/>
      <c r="N844" s="96"/>
      <c r="O844" s="95"/>
      <c r="P844" s="96"/>
      <c r="Q844" s="95"/>
      <c r="R844" s="96"/>
    </row>
    <row r="845" spans="1:18" x14ac:dyDescent="0.25">
      <c r="A845" s="92"/>
      <c r="B845" s="93"/>
      <c r="C845" s="92"/>
      <c r="D845" s="92"/>
      <c r="E845" s="92"/>
      <c r="F845" s="92"/>
      <c r="G845" s="95"/>
      <c r="H845" s="96"/>
      <c r="I845" s="93"/>
      <c r="J845" s="96"/>
      <c r="K845" s="95"/>
      <c r="L845" s="96"/>
      <c r="M845" s="95"/>
      <c r="N845" s="96"/>
      <c r="O845" s="95"/>
      <c r="P845" s="96"/>
      <c r="Q845" s="95"/>
      <c r="R845" s="96"/>
    </row>
    <row r="846" spans="1:18" x14ac:dyDescent="0.25">
      <c r="A846" s="92"/>
      <c r="B846" s="93"/>
      <c r="C846" s="92"/>
      <c r="D846" s="92"/>
      <c r="E846" s="92"/>
      <c r="F846" s="92"/>
      <c r="G846" s="95"/>
      <c r="H846" s="96"/>
      <c r="I846" s="93"/>
      <c r="J846" s="96"/>
      <c r="K846" s="95"/>
      <c r="L846" s="96"/>
      <c r="M846" s="95"/>
      <c r="N846" s="96"/>
      <c r="O846" s="95"/>
      <c r="P846" s="96"/>
      <c r="Q846" s="95"/>
      <c r="R846" s="96"/>
    </row>
    <row r="847" spans="1:18" x14ac:dyDescent="0.25">
      <c r="A847" s="92"/>
      <c r="B847" s="93"/>
      <c r="C847" s="92"/>
      <c r="D847" s="92"/>
      <c r="E847" s="92"/>
      <c r="F847" s="92"/>
      <c r="G847" s="95"/>
      <c r="H847" s="96"/>
      <c r="I847" s="93"/>
      <c r="J847" s="96"/>
      <c r="K847" s="95"/>
      <c r="L847" s="96"/>
      <c r="M847" s="95"/>
      <c r="N847" s="96"/>
      <c r="O847" s="95"/>
      <c r="P847" s="96"/>
      <c r="Q847" s="95"/>
      <c r="R847" s="96"/>
    </row>
    <row r="848" spans="1:18" x14ac:dyDescent="0.25">
      <c r="A848" s="92"/>
      <c r="B848" s="93"/>
      <c r="C848" s="92"/>
      <c r="D848" s="92"/>
      <c r="E848" s="92"/>
      <c r="F848" s="92"/>
      <c r="G848" s="95"/>
      <c r="H848" s="96"/>
      <c r="I848" s="93"/>
      <c r="J848" s="96"/>
      <c r="K848" s="95"/>
      <c r="L848" s="96"/>
      <c r="M848" s="95"/>
      <c r="N848" s="96"/>
      <c r="O848" s="95"/>
      <c r="P848" s="96"/>
      <c r="Q848" s="95"/>
      <c r="R848" s="96"/>
    </row>
    <row r="849" spans="1:18" x14ac:dyDescent="0.25">
      <c r="A849" s="92"/>
      <c r="B849" s="93"/>
      <c r="C849" s="92"/>
      <c r="D849" s="92"/>
      <c r="E849" s="92"/>
      <c r="F849" s="92"/>
      <c r="G849" s="95"/>
      <c r="H849" s="96"/>
      <c r="I849" s="93"/>
      <c r="J849" s="96"/>
      <c r="K849" s="95"/>
      <c r="L849" s="96"/>
      <c r="M849" s="95"/>
      <c r="N849" s="96"/>
      <c r="O849" s="95"/>
      <c r="P849" s="96"/>
      <c r="Q849" s="95"/>
      <c r="R849" s="96"/>
    </row>
    <row r="850" spans="1:18" x14ac:dyDescent="0.25">
      <c r="A850" s="92"/>
      <c r="B850" s="93"/>
      <c r="C850" s="92"/>
      <c r="D850" s="92"/>
      <c r="E850" s="92"/>
      <c r="F850" s="92"/>
      <c r="G850" s="95"/>
      <c r="H850" s="96"/>
      <c r="I850" s="93"/>
      <c r="J850" s="96"/>
      <c r="K850" s="95"/>
      <c r="L850" s="96"/>
      <c r="M850" s="95"/>
      <c r="N850" s="96"/>
      <c r="O850" s="95"/>
      <c r="P850" s="96"/>
      <c r="Q850" s="95"/>
      <c r="R850" s="96"/>
    </row>
    <row r="851" spans="1:18" x14ac:dyDescent="0.25">
      <c r="A851" s="92"/>
      <c r="B851" s="93"/>
      <c r="C851" s="92"/>
      <c r="D851" s="92"/>
      <c r="E851" s="92"/>
      <c r="F851" s="92"/>
      <c r="G851" s="95"/>
      <c r="H851" s="96"/>
      <c r="I851" s="93"/>
      <c r="J851" s="96"/>
      <c r="K851" s="95"/>
      <c r="L851" s="96"/>
      <c r="M851" s="95"/>
      <c r="N851" s="96"/>
      <c r="O851" s="95"/>
      <c r="P851" s="96"/>
      <c r="Q851" s="95"/>
      <c r="R851" s="96"/>
    </row>
    <row r="852" spans="1:18" x14ac:dyDescent="0.25">
      <c r="A852" s="92"/>
      <c r="B852" s="93"/>
      <c r="C852" s="92"/>
      <c r="D852" s="92"/>
      <c r="E852" s="92"/>
      <c r="F852" s="92"/>
      <c r="G852" s="95"/>
      <c r="H852" s="96"/>
      <c r="I852" s="93"/>
      <c r="J852" s="96"/>
      <c r="K852" s="95"/>
      <c r="L852" s="96"/>
      <c r="M852" s="95"/>
      <c r="N852" s="96"/>
      <c r="O852" s="95"/>
      <c r="P852" s="96"/>
      <c r="Q852" s="95"/>
      <c r="R852" s="96"/>
    </row>
    <row r="853" spans="1:18" x14ac:dyDescent="0.25">
      <c r="A853" s="92"/>
      <c r="B853" s="93"/>
      <c r="C853" s="92"/>
      <c r="D853" s="92"/>
      <c r="E853" s="92"/>
      <c r="F853" s="92"/>
      <c r="G853" s="95"/>
      <c r="H853" s="96"/>
      <c r="I853" s="93"/>
      <c r="J853" s="96"/>
      <c r="K853" s="95"/>
      <c r="L853" s="96"/>
      <c r="M853" s="95"/>
      <c r="N853" s="96"/>
      <c r="O853" s="95"/>
      <c r="P853" s="96"/>
      <c r="Q853" s="95"/>
      <c r="R853" s="96"/>
    </row>
    <row r="854" spans="1:18" x14ac:dyDescent="0.25">
      <c r="A854" s="92"/>
      <c r="B854" s="93"/>
      <c r="C854" s="92"/>
      <c r="D854" s="92"/>
      <c r="E854" s="92"/>
      <c r="F854" s="92"/>
      <c r="G854" s="95"/>
      <c r="H854" s="96"/>
      <c r="I854" s="93"/>
      <c r="J854" s="96"/>
      <c r="K854" s="95"/>
      <c r="L854" s="96"/>
      <c r="M854" s="95"/>
      <c r="N854" s="96"/>
      <c r="O854" s="95"/>
      <c r="P854" s="96"/>
      <c r="Q854" s="95"/>
      <c r="R854" s="96"/>
    </row>
    <row r="855" spans="1:18" x14ac:dyDescent="0.25">
      <c r="A855" s="92"/>
      <c r="B855" s="93"/>
      <c r="C855" s="92"/>
      <c r="D855" s="92"/>
      <c r="E855" s="92"/>
      <c r="F855" s="92"/>
      <c r="G855" s="95"/>
      <c r="H855" s="96"/>
      <c r="I855" s="93"/>
      <c r="J855" s="96"/>
      <c r="K855" s="95"/>
      <c r="L855" s="96"/>
      <c r="M855" s="95"/>
      <c r="N855" s="96"/>
      <c r="O855" s="95"/>
      <c r="P855" s="96"/>
      <c r="Q855" s="95"/>
      <c r="R855" s="96"/>
    </row>
    <row r="856" spans="1:18" x14ac:dyDescent="0.25">
      <c r="A856" s="92"/>
      <c r="B856" s="93"/>
      <c r="C856" s="92"/>
      <c r="D856" s="92"/>
      <c r="E856" s="92"/>
      <c r="F856" s="92"/>
      <c r="G856" s="95"/>
      <c r="H856" s="96"/>
      <c r="I856" s="93"/>
      <c r="J856" s="96"/>
      <c r="K856" s="95"/>
      <c r="L856" s="96"/>
      <c r="M856" s="95"/>
      <c r="N856" s="96"/>
      <c r="O856" s="95"/>
      <c r="P856" s="96"/>
      <c r="Q856" s="95"/>
      <c r="R856" s="96"/>
    </row>
    <row r="857" spans="1:18" x14ac:dyDescent="0.25">
      <c r="A857" s="92"/>
      <c r="B857" s="93"/>
      <c r="C857" s="92"/>
      <c r="D857" s="92"/>
      <c r="E857" s="92"/>
      <c r="F857" s="92"/>
      <c r="G857" s="95"/>
      <c r="H857" s="96"/>
      <c r="I857" s="93"/>
      <c r="J857" s="96"/>
      <c r="K857" s="95"/>
      <c r="L857" s="96"/>
      <c r="M857" s="95"/>
      <c r="N857" s="96"/>
      <c r="O857" s="95"/>
      <c r="P857" s="96"/>
      <c r="Q857" s="95"/>
      <c r="R857" s="96"/>
    </row>
    <row r="858" spans="1:18" x14ac:dyDescent="0.25">
      <c r="A858" s="92"/>
      <c r="B858" s="93"/>
      <c r="C858" s="92"/>
      <c r="D858" s="92"/>
      <c r="E858" s="92"/>
      <c r="F858" s="92"/>
      <c r="G858" s="95"/>
      <c r="H858" s="96"/>
      <c r="I858" s="93"/>
      <c r="J858" s="96"/>
      <c r="K858" s="95"/>
      <c r="L858" s="96"/>
      <c r="M858" s="95"/>
      <c r="N858" s="96"/>
      <c r="O858" s="95"/>
      <c r="P858" s="96"/>
      <c r="Q858" s="95"/>
      <c r="R858" s="96"/>
    </row>
    <row r="859" spans="1:18" x14ac:dyDescent="0.25">
      <c r="A859" s="92"/>
      <c r="B859" s="93"/>
      <c r="C859" s="92"/>
      <c r="D859" s="92"/>
      <c r="E859" s="92"/>
      <c r="F859" s="92"/>
      <c r="G859" s="95"/>
      <c r="H859" s="96"/>
      <c r="I859" s="93"/>
      <c r="J859" s="96"/>
      <c r="K859" s="95"/>
      <c r="L859" s="96"/>
      <c r="M859" s="95"/>
      <c r="N859" s="96"/>
      <c r="O859" s="95"/>
      <c r="P859" s="96"/>
      <c r="Q859" s="95"/>
      <c r="R859" s="96"/>
    </row>
    <row r="860" spans="1:18" x14ac:dyDescent="0.25">
      <c r="A860" s="92"/>
      <c r="B860" s="93"/>
      <c r="C860" s="92"/>
      <c r="D860" s="92"/>
      <c r="E860" s="92"/>
      <c r="F860" s="92"/>
      <c r="G860" s="95"/>
      <c r="H860" s="96"/>
      <c r="I860" s="93"/>
      <c r="J860" s="96"/>
      <c r="K860" s="95"/>
      <c r="L860" s="96"/>
      <c r="M860" s="95"/>
      <c r="N860" s="96"/>
      <c r="O860" s="95"/>
      <c r="P860" s="96"/>
      <c r="Q860" s="95"/>
      <c r="R860" s="96"/>
    </row>
    <row r="861" spans="1:18" x14ac:dyDescent="0.25">
      <c r="A861" s="92"/>
      <c r="B861" s="93"/>
      <c r="C861" s="92"/>
      <c r="D861" s="92"/>
      <c r="E861" s="92"/>
      <c r="F861" s="92"/>
      <c r="G861" s="95"/>
      <c r="H861" s="96"/>
      <c r="I861" s="93"/>
      <c r="J861" s="96"/>
      <c r="K861" s="95"/>
      <c r="L861" s="96"/>
      <c r="M861" s="95"/>
      <c r="N861" s="96"/>
      <c r="O861" s="95"/>
      <c r="P861" s="96"/>
      <c r="Q861" s="95"/>
      <c r="R861" s="96"/>
    </row>
    <row r="862" spans="1:18" x14ac:dyDescent="0.25">
      <c r="A862" s="92"/>
      <c r="B862" s="93"/>
      <c r="C862" s="92"/>
      <c r="D862" s="92"/>
      <c r="E862" s="92"/>
      <c r="F862" s="92"/>
      <c r="G862" s="95"/>
      <c r="H862" s="96"/>
      <c r="I862" s="93"/>
      <c r="J862" s="96"/>
      <c r="K862" s="95"/>
      <c r="L862" s="96"/>
      <c r="M862" s="95"/>
      <c r="N862" s="96"/>
      <c r="O862" s="95"/>
      <c r="P862" s="96"/>
      <c r="Q862" s="95"/>
      <c r="R862" s="96"/>
    </row>
    <row r="863" spans="1:18" x14ac:dyDescent="0.25">
      <c r="A863" s="92"/>
      <c r="B863" s="93"/>
      <c r="C863" s="92"/>
      <c r="D863" s="92"/>
      <c r="E863" s="92"/>
      <c r="F863" s="92"/>
      <c r="G863" s="95"/>
      <c r="H863" s="96"/>
      <c r="I863" s="93"/>
      <c r="J863" s="96"/>
      <c r="K863" s="95"/>
      <c r="L863" s="96"/>
      <c r="M863" s="95"/>
      <c r="N863" s="96"/>
      <c r="O863" s="95"/>
      <c r="P863" s="96"/>
      <c r="Q863" s="95"/>
      <c r="R863" s="96"/>
    </row>
    <row r="864" spans="1:18" x14ac:dyDescent="0.25">
      <c r="A864" s="92"/>
      <c r="B864" s="93"/>
      <c r="C864" s="92"/>
      <c r="D864" s="92"/>
      <c r="E864" s="92"/>
      <c r="F864" s="92"/>
      <c r="G864" s="95"/>
      <c r="H864" s="96"/>
      <c r="I864" s="93"/>
      <c r="J864" s="96"/>
      <c r="K864" s="95"/>
      <c r="L864" s="96"/>
      <c r="M864" s="95"/>
      <c r="N864" s="96"/>
      <c r="O864" s="95"/>
      <c r="P864" s="96"/>
      <c r="Q864" s="95"/>
      <c r="R864" s="96"/>
    </row>
    <row r="865" spans="1:18" x14ac:dyDescent="0.25">
      <c r="A865" s="92"/>
      <c r="B865" s="93"/>
      <c r="C865" s="92"/>
      <c r="D865" s="92"/>
      <c r="E865" s="92"/>
      <c r="F865" s="92"/>
      <c r="G865" s="95"/>
      <c r="H865" s="96"/>
      <c r="I865" s="93"/>
      <c r="J865" s="96"/>
      <c r="K865" s="95"/>
      <c r="L865" s="96"/>
      <c r="M865" s="95"/>
      <c r="N865" s="96"/>
      <c r="O865" s="95"/>
      <c r="P865" s="96"/>
      <c r="Q865" s="95"/>
      <c r="R865" s="96"/>
    </row>
    <row r="866" spans="1:18" x14ac:dyDescent="0.25">
      <c r="A866" s="92"/>
      <c r="B866" s="93"/>
      <c r="C866" s="92"/>
      <c r="D866" s="92"/>
      <c r="E866" s="92"/>
      <c r="F866" s="92"/>
      <c r="G866" s="95"/>
      <c r="H866" s="96"/>
      <c r="I866" s="93"/>
      <c r="J866" s="96"/>
      <c r="K866" s="95"/>
      <c r="L866" s="96"/>
      <c r="M866" s="95"/>
      <c r="N866" s="96"/>
      <c r="O866" s="95"/>
      <c r="P866" s="96"/>
      <c r="Q866" s="95"/>
      <c r="R866" s="96"/>
    </row>
    <row r="867" spans="1:18" x14ac:dyDescent="0.25">
      <c r="A867" s="92"/>
      <c r="B867" s="93"/>
      <c r="C867" s="92"/>
      <c r="D867" s="92"/>
      <c r="E867" s="92"/>
      <c r="F867" s="92"/>
      <c r="G867" s="95"/>
      <c r="H867" s="96"/>
      <c r="I867" s="93"/>
      <c r="J867" s="96"/>
      <c r="K867" s="95"/>
      <c r="L867" s="96"/>
      <c r="M867" s="95"/>
      <c r="N867" s="96"/>
      <c r="O867" s="95"/>
      <c r="P867" s="96"/>
      <c r="Q867" s="95"/>
      <c r="R867" s="96"/>
    </row>
    <row r="868" spans="1:18" x14ac:dyDescent="0.25">
      <c r="A868" s="92"/>
      <c r="B868" s="93"/>
      <c r="C868" s="92"/>
      <c r="D868" s="92"/>
      <c r="E868" s="92"/>
      <c r="F868" s="92"/>
      <c r="G868" s="95"/>
      <c r="H868" s="96"/>
      <c r="I868" s="93"/>
      <c r="J868" s="96"/>
      <c r="K868" s="95"/>
      <c r="L868" s="96"/>
      <c r="M868" s="95"/>
      <c r="N868" s="96"/>
      <c r="O868" s="95"/>
      <c r="P868" s="96"/>
      <c r="Q868" s="95"/>
      <c r="R868" s="96"/>
    </row>
    <row r="869" spans="1:18" x14ac:dyDescent="0.25">
      <c r="A869" s="92"/>
      <c r="B869" s="93"/>
      <c r="C869" s="92"/>
      <c r="D869" s="92"/>
      <c r="E869" s="92"/>
      <c r="F869" s="92"/>
      <c r="G869" s="95"/>
      <c r="H869" s="96"/>
      <c r="I869" s="93"/>
      <c r="J869" s="96"/>
      <c r="K869" s="95"/>
      <c r="L869" s="96"/>
      <c r="M869" s="95"/>
      <c r="N869" s="96"/>
      <c r="O869" s="95"/>
      <c r="P869" s="96"/>
      <c r="Q869" s="95"/>
      <c r="R869" s="96"/>
    </row>
    <row r="870" spans="1:18" x14ac:dyDescent="0.25">
      <c r="A870" s="92"/>
      <c r="B870" s="93"/>
      <c r="C870" s="92"/>
      <c r="D870" s="92"/>
      <c r="E870" s="92"/>
      <c r="F870" s="92"/>
      <c r="G870" s="95"/>
      <c r="H870" s="96"/>
      <c r="I870" s="93"/>
      <c r="J870" s="96"/>
      <c r="K870" s="95"/>
      <c r="L870" s="96"/>
      <c r="M870" s="95"/>
      <c r="N870" s="96"/>
      <c r="O870" s="95"/>
      <c r="P870" s="96"/>
      <c r="Q870" s="95"/>
      <c r="R870" s="96"/>
    </row>
    <row r="871" spans="1:18" x14ac:dyDescent="0.25">
      <c r="A871" s="92"/>
      <c r="B871" s="93"/>
      <c r="C871" s="92"/>
      <c r="D871" s="92"/>
      <c r="E871" s="92"/>
      <c r="F871" s="92"/>
      <c r="G871" s="95"/>
      <c r="H871" s="96"/>
      <c r="I871" s="93"/>
      <c r="J871" s="96"/>
      <c r="K871" s="95"/>
      <c r="L871" s="96"/>
      <c r="M871" s="95"/>
      <c r="N871" s="96"/>
      <c r="O871" s="95"/>
      <c r="P871" s="96"/>
      <c r="Q871" s="95"/>
      <c r="R871" s="96"/>
    </row>
    <row r="872" spans="1:18" x14ac:dyDescent="0.25">
      <c r="A872" s="92"/>
      <c r="B872" s="93"/>
      <c r="C872" s="92"/>
      <c r="D872" s="92"/>
      <c r="E872" s="92"/>
      <c r="F872" s="92"/>
      <c r="G872" s="95"/>
      <c r="H872" s="96"/>
      <c r="I872" s="93"/>
      <c r="J872" s="96"/>
      <c r="K872" s="95"/>
      <c r="L872" s="96"/>
      <c r="M872" s="95"/>
      <c r="N872" s="96"/>
      <c r="O872" s="95"/>
      <c r="P872" s="96"/>
      <c r="Q872" s="95"/>
      <c r="R872" s="96"/>
    </row>
    <row r="873" spans="1:18" x14ac:dyDescent="0.25">
      <c r="A873" s="92"/>
      <c r="B873" s="93"/>
      <c r="C873" s="92"/>
      <c r="D873" s="92"/>
      <c r="E873" s="92"/>
      <c r="F873" s="92"/>
      <c r="G873" s="95"/>
      <c r="H873" s="96"/>
      <c r="I873" s="93"/>
      <c r="J873" s="96"/>
      <c r="K873" s="95"/>
      <c r="L873" s="96"/>
      <c r="M873" s="95"/>
      <c r="N873" s="96"/>
      <c r="O873" s="95"/>
      <c r="P873" s="96"/>
      <c r="Q873" s="95"/>
      <c r="R873" s="96"/>
    </row>
    <row r="874" spans="1:18" x14ac:dyDescent="0.25">
      <c r="A874" s="92"/>
      <c r="B874" s="93"/>
      <c r="C874" s="92"/>
      <c r="D874" s="92"/>
      <c r="E874" s="92"/>
      <c r="F874" s="92"/>
      <c r="G874" s="95"/>
      <c r="H874" s="96"/>
      <c r="I874" s="93"/>
      <c r="J874" s="96"/>
      <c r="K874" s="95"/>
      <c r="L874" s="96"/>
      <c r="M874" s="95"/>
      <c r="N874" s="96"/>
      <c r="O874" s="95"/>
      <c r="P874" s="96"/>
      <c r="Q874" s="95"/>
      <c r="R874" s="96"/>
    </row>
    <row r="875" spans="1:18" x14ac:dyDescent="0.25">
      <c r="A875" s="92"/>
      <c r="B875" s="93"/>
      <c r="C875" s="92"/>
      <c r="D875" s="92"/>
      <c r="E875" s="92"/>
      <c r="F875" s="92"/>
      <c r="G875" s="95"/>
      <c r="H875" s="96"/>
      <c r="I875" s="93"/>
      <c r="J875" s="96"/>
      <c r="K875" s="95"/>
      <c r="L875" s="96"/>
      <c r="M875" s="95"/>
      <c r="N875" s="96"/>
      <c r="O875" s="95"/>
      <c r="P875" s="96"/>
      <c r="Q875" s="95"/>
      <c r="R875" s="96"/>
    </row>
    <row r="876" spans="1:18" x14ac:dyDescent="0.25">
      <c r="A876" s="92"/>
      <c r="B876" s="93"/>
      <c r="C876" s="92"/>
      <c r="D876" s="92"/>
      <c r="E876" s="92"/>
      <c r="F876" s="92"/>
      <c r="G876" s="95"/>
      <c r="H876" s="96"/>
      <c r="I876" s="93"/>
      <c r="J876" s="96"/>
      <c r="K876" s="95"/>
      <c r="L876" s="96"/>
      <c r="M876" s="95"/>
      <c r="N876" s="96"/>
      <c r="O876" s="95"/>
      <c r="P876" s="96"/>
      <c r="Q876" s="95"/>
      <c r="R876" s="96"/>
    </row>
    <row r="877" spans="1:18" x14ac:dyDescent="0.25">
      <c r="A877" s="92"/>
      <c r="B877" s="93"/>
      <c r="C877" s="92"/>
      <c r="D877" s="92"/>
      <c r="E877" s="92"/>
      <c r="F877" s="92"/>
      <c r="G877" s="95"/>
      <c r="H877" s="96"/>
      <c r="I877" s="93"/>
      <c r="J877" s="96"/>
      <c r="K877" s="95"/>
      <c r="L877" s="96"/>
      <c r="M877" s="95"/>
      <c r="N877" s="96"/>
      <c r="O877" s="95"/>
      <c r="P877" s="96"/>
      <c r="Q877" s="95"/>
      <c r="R877" s="96"/>
    </row>
    <row r="878" spans="1:18" x14ac:dyDescent="0.25">
      <c r="A878" s="92"/>
      <c r="B878" s="93"/>
      <c r="C878" s="92"/>
      <c r="D878" s="92"/>
      <c r="E878" s="92"/>
      <c r="F878" s="92"/>
      <c r="G878" s="95"/>
      <c r="H878" s="96"/>
      <c r="I878" s="93"/>
      <c r="J878" s="96"/>
      <c r="K878" s="95"/>
      <c r="L878" s="96"/>
      <c r="M878" s="95"/>
      <c r="N878" s="96"/>
      <c r="O878" s="95"/>
      <c r="P878" s="96"/>
      <c r="Q878" s="95"/>
      <c r="R878" s="96"/>
    </row>
    <row r="879" spans="1:18" x14ac:dyDescent="0.25">
      <c r="A879" s="92"/>
      <c r="B879" s="93"/>
      <c r="C879" s="92"/>
      <c r="D879" s="92"/>
      <c r="E879" s="92"/>
      <c r="F879" s="92"/>
      <c r="G879" s="95"/>
      <c r="H879" s="96"/>
      <c r="I879" s="93"/>
      <c r="J879" s="96"/>
      <c r="K879" s="95"/>
      <c r="L879" s="96"/>
      <c r="M879" s="95"/>
      <c r="N879" s="96"/>
      <c r="O879" s="95"/>
      <c r="P879" s="96"/>
      <c r="Q879" s="95"/>
      <c r="R879" s="96"/>
    </row>
    <row r="880" spans="1:18" x14ac:dyDescent="0.25">
      <c r="A880" s="92"/>
      <c r="B880" s="93"/>
      <c r="C880" s="92"/>
      <c r="D880" s="92"/>
      <c r="E880" s="92"/>
      <c r="F880" s="92"/>
      <c r="G880" s="95"/>
      <c r="H880" s="96"/>
      <c r="I880" s="93"/>
      <c r="J880" s="96"/>
      <c r="K880" s="95"/>
      <c r="L880" s="96"/>
      <c r="M880" s="95"/>
      <c r="N880" s="96"/>
      <c r="O880" s="95"/>
      <c r="P880" s="96"/>
      <c r="Q880" s="95"/>
      <c r="R880" s="96"/>
    </row>
    <row r="881" spans="1:18" x14ac:dyDescent="0.25">
      <c r="A881" s="92"/>
      <c r="B881" s="93"/>
      <c r="C881" s="92"/>
      <c r="D881" s="92"/>
      <c r="E881" s="92"/>
      <c r="F881" s="92"/>
      <c r="G881" s="95"/>
      <c r="H881" s="96"/>
      <c r="I881" s="93"/>
      <c r="J881" s="96"/>
      <c r="K881" s="95"/>
      <c r="L881" s="96"/>
      <c r="M881" s="95"/>
      <c r="N881" s="96"/>
      <c r="O881" s="95"/>
      <c r="P881" s="96"/>
      <c r="Q881" s="95"/>
      <c r="R881" s="96"/>
    </row>
    <row r="882" spans="1:18" x14ac:dyDescent="0.25">
      <c r="A882" s="92"/>
      <c r="B882" s="93"/>
      <c r="C882" s="92"/>
      <c r="D882" s="92"/>
      <c r="E882" s="92"/>
      <c r="F882" s="92"/>
      <c r="G882" s="95"/>
      <c r="H882" s="96"/>
      <c r="I882" s="93"/>
      <c r="J882" s="96"/>
      <c r="K882" s="95"/>
      <c r="L882" s="96"/>
      <c r="M882" s="95"/>
      <c r="N882" s="96"/>
      <c r="O882" s="95"/>
      <c r="P882" s="96"/>
      <c r="Q882" s="95"/>
      <c r="R882" s="96"/>
    </row>
    <row r="883" spans="1:18" x14ac:dyDescent="0.25">
      <c r="A883" s="92"/>
      <c r="B883" s="93"/>
      <c r="C883" s="92"/>
      <c r="D883" s="92"/>
      <c r="E883" s="92"/>
      <c r="F883" s="92"/>
      <c r="G883" s="95"/>
      <c r="H883" s="96"/>
      <c r="I883" s="93"/>
      <c r="J883" s="96"/>
      <c r="K883" s="95"/>
      <c r="L883" s="96"/>
      <c r="M883" s="95"/>
      <c r="N883" s="96"/>
      <c r="O883" s="95"/>
      <c r="P883" s="96"/>
      <c r="Q883" s="95"/>
      <c r="R883" s="96"/>
    </row>
    <row r="884" spans="1:18" x14ac:dyDescent="0.25">
      <c r="A884" s="92"/>
      <c r="B884" s="93"/>
      <c r="C884" s="92"/>
      <c r="D884" s="92"/>
      <c r="E884" s="92"/>
      <c r="F884" s="92"/>
      <c r="G884" s="95"/>
      <c r="H884" s="96"/>
      <c r="I884" s="93"/>
      <c r="J884" s="96"/>
      <c r="K884" s="95"/>
      <c r="L884" s="96"/>
      <c r="M884" s="95"/>
      <c r="N884" s="96"/>
      <c r="O884" s="95"/>
      <c r="P884" s="96"/>
      <c r="Q884" s="95"/>
      <c r="R884" s="96"/>
    </row>
    <row r="885" spans="1:18" x14ac:dyDescent="0.25">
      <c r="A885" s="92"/>
      <c r="B885" s="93"/>
      <c r="C885" s="92"/>
      <c r="D885" s="92"/>
      <c r="E885" s="92"/>
      <c r="F885" s="92"/>
      <c r="G885" s="95"/>
      <c r="H885" s="96"/>
      <c r="I885" s="93"/>
      <c r="J885" s="96"/>
      <c r="K885" s="95"/>
      <c r="L885" s="96"/>
      <c r="M885" s="95"/>
      <c r="N885" s="96"/>
      <c r="O885" s="95"/>
      <c r="P885" s="96"/>
      <c r="Q885" s="95"/>
      <c r="R885" s="96"/>
    </row>
    <row r="886" spans="1:18" x14ac:dyDescent="0.25">
      <c r="A886" s="92"/>
      <c r="B886" s="93"/>
      <c r="C886" s="92"/>
      <c r="D886" s="92"/>
      <c r="E886" s="92"/>
      <c r="F886" s="92"/>
      <c r="G886" s="95"/>
      <c r="H886" s="96"/>
      <c r="I886" s="93"/>
      <c r="J886" s="96"/>
      <c r="K886" s="95"/>
      <c r="L886" s="96"/>
      <c r="M886" s="95"/>
      <c r="N886" s="96"/>
      <c r="O886" s="95"/>
      <c r="P886" s="96"/>
      <c r="Q886" s="95"/>
      <c r="R886" s="96"/>
    </row>
    <row r="887" spans="1:18" x14ac:dyDescent="0.25">
      <c r="A887" s="92"/>
      <c r="B887" s="93"/>
      <c r="C887" s="92"/>
      <c r="D887" s="92"/>
      <c r="E887" s="92"/>
      <c r="F887" s="92"/>
      <c r="G887" s="95"/>
      <c r="H887" s="96"/>
      <c r="I887" s="93"/>
      <c r="J887" s="96"/>
      <c r="K887" s="95"/>
      <c r="L887" s="96"/>
      <c r="M887" s="95"/>
      <c r="N887" s="96"/>
      <c r="O887" s="95"/>
      <c r="P887" s="96"/>
      <c r="Q887" s="95"/>
      <c r="R887" s="96"/>
    </row>
    <row r="888" spans="1:18" x14ac:dyDescent="0.25">
      <c r="A888" s="92"/>
      <c r="B888" s="93"/>
      <c r="C888" s="92"/>
      <c r="D888" s="92"/>
      <c r="E888" s="92"/>
      <c r="F888" s="92"/>
      <c r="G888" s="95"/>
      <c r="H888" s="96"/>
      <c r="I888" s="93"/>
      <c r="J888" s="96"/>
      <c r="K888" s="95"/>
      <c r="L888" s="96"/>
      <c r="M888" s="95"/>
      <c r="N888" s="96"/>
      <c r="O888" s="95"/>
      <c r="P888" s="96"/>
      <c r="Q888" s="95"/>
      <c r="R888" s="96"/>
    </row>
    <row r="889" spans="1:18" x14ac:dyDescent="0.25">
      <c r="A889" s="92"/>
      <c r="B889" s="93"/>
      <c r="C889" s="92"/>
      <c r="D889" s="92"/>
      <c r="E889" s="92"/>
      <c r="F889" s="92"/>
      <c r="G889" s="95"/>
      <c r="H889" s="96"/>
      <c r="I889" s="93"/>
      <c r="J889" s="96"/>
      <c r="K889" s="95"/>
      <c r="L889" s="96"/>
      <c r="M889" s="95"/>
      <c r="N889" s="96"/>
      <c r="O889" s="95"/>
      <c r="P889" s="96"/>
      <c r="Q889" s="95"/>
      <c r="R889" s="96"/>
    </row>
    <row r="890" spans="1:18" x14ac:dyDescent="0.25">
      <c r="A890" s="92"/>
      <c r="B890" s="93"/>
      <c r="C890" s="92"/>
      <c r="D890" s="92"/>
      <c r="E890" s="92"/>
      <c r="F890" s="92"/>
      <c r="G890" s="95"/>
      <c r="H890" s="96"/>
      <c r="I890" s="93"/>
      <c r="J890" s="96"/>
      <c r="K890" s="95"/>
      <c r="L890" s="96"/>
      <c r="M890" s="95"/>
      <c r="N890" s="96"/>
      <c r="O890" s="95"/>
      <c r="P890" s="96"/>
      <c r="Q890" s="95"/>
      <c r="R890" s="96"/>
    </row>
    <row r="891" spans="1:18" x14ac:dyDescent="0.25">
      <c r="A891" s="92"/>
      <c r="B891" s="93"/>
      <c r="C891" s="92"/>
      <c r="D891" s="92"/>
      <c r="E891" s="92"/>
      <c r="F891" s="92"/>
      <c r="G891" s="95"/>
      <c r="H891" s="96"/>
      <c r="I891" s="93"/>
      <c r="J891" s="96"/>
      <c r="K891" s="95"/>
      <c r="L891" s="96"/>
      <c r="M891" s="95"/>
      <c r="N891" s="96"/>
      <c r="O891" s="95"/>
      <c r="P891" s="96"/>
      <c r="Q891" s="95"/>
      <c r="R891" s="96"/>
    </row>
    <row r="892" spans="1:18" x14ac:dyDescent="0.25">
      <c r="A892" s="92"/>
      <c r="B892" s="93"/>
      <c r="C892" s="92"/>
      <c r="D892" s="92"/>
      <c r="E892" s="92"/>
      <c r="F892" s="92"/>
      <c r="G892" s="95"/>
      <c r="H892" s="96"/>
      <c r="I892" s="93"/>
      <c r="J892" s="96"/>
      <c r="K892" s="95"/>
      <c r="L892" s="96"/>
      <c r="M892" s="95"/>
      <c r="N892" s="96"/>
      <c r="O892" s="95"/>
      <c r="P892" s="96"/>
      <c r="Q892" s="95"/>
      <c r="R892" s="96"/>
    </row>
    <row r="893" spans="1:18" x14ac:dyDescent="0.25">
      <c r="A893" s="92"/>
      <c r="B893" s="93"/>
      <c r="C893" s="92"/>
      <c r="D893" s="92"/>
      <c r="E893" s="92"/>
      <c r="F893" s="92"/>
      <c r="G893" s="95"/>
      <c r="H893" s="96"/>
      <c r="I893" s="93"/>
      <c r="J893" s="96"/>
      <c r="K893" s="95"/>
      <c r="L893" s="96"/>
      <c r="M893" s="95"/>
      <c r="N893" s="96"/>
      <c r="O893" s="95"/>
      <c r="P893" s="96"/>
      <c r="Q893" s="95"/>
      <c r="R893" s="96"/>
    </row>
    <row r="894" spans="1:18" x14ac:dyDescent="0.25">
      <c r="A894" s="92"/>
      <c r="B894" s="93"/>
      <c r="C894" s="92"/>
      <c r="D894" s="92"/>
      <c r="E894" s="92"/>
      <c r="F894" s="92"/>
      <c r="G894" s="95"/>
      <c r="H894" s="96"/>
      <c r="I894" s="93"/>
      <c r="J894" s="96"/>
      <c r="K894" s="95"/>
      <c r="L894" s="96"/>
      <c r="M894" s="95"/>
      <c r="N894" s="96"/>
      <c r="O894" s="95"/>
      <c r="P894" s="96"/>
      <c r="Q894" s="95"/>
      <c r="R894" s="96"/>
    </row>
    <row r="895" spans="1:18" x14ac:dyDescent="0.25">
      <c r="A895" s="92"/>
      <c r="B895" s="93"/>
      <c r="C895" s="92"/>
      <c r="D895" s="92"/>
      <c r="E895" s="92"/>
      <c r="F895" s="92"/>
      <c r="G895" s="95"/>
      <c r="H895" s="96"/>
      <c r="I895" s="93"/>
      <c r="J895" s="96"/>
      <c r="K895" s="95"/>
      <c r="L895" s="96"/>
      <c r="M895" s="95"/>
      <c r="N895" s="96"/>
      <c r="O895" s="95"/>
      <c r="P895" s="96"/>
      <c r="Q895" s="95"/>
      <c r="R895" s="96"/>
    </row>
    <row r="896" spans="1:18" x14ac:dyDescent="0.25">
      <c r="A896" s="92"/>
      <c r="B896" s="93"/>
      <c r="C896" s="92"/>
      <c r="D896" s="92"/>
      <c r="E896" s="92"/>
      <c r="F896" s="92"/>
      <c r="G896" s="95"/>
      <c r="H896" s="96"/>
      <c r="I896" s="93"/>
      <c r="J896" s="96"/>
      <c r="K896" s="95"/>
      <c r="L896" s="96"/>
      <c r="M896" s="95"/>
      <c r="N896" s="96"/>
      <c r="O896" s="95"/>
      <c r="P896" s="96"/>
      <c r="Q896" s="95"/>
      <c r="R896" s="96"/>
    </row>
    <row r="897" spans="1:18" x14ac:dyDescent="0.25">
      <c r="A897" s="92"/>
      <c r="B897" s="93"/>
      <c r="C897" s="92"/>
      <c r="D897" s="92"/>
      <c r="E897" s="92"/>
      <c r="F897" s="92"/>
      <c r="G897" s="95"/>
      <c r="H897" s="96"/>
      <c r="I897" s="93"/>
      <c r="J897" s="96"/>
      <c r="K897" s="95"/>
      <c r="L897" s="96"/>
      <c r="M897" s="95"/>
      <c r="N897" s="96"/>
      <c r="O897" s="95"/>
      <c r="P897" s="96"/>
      <c r="Q897" s="95"/>
      <c r="R897" s="96"/>
    </row>
    <row r="898" spans="1:18" x14ac:dyDescent="0.25">
      <c r="A898" s="92"/>
      <c r="B898" s="93"/>
      <c r="C898" s="92"/>
      <c r="D898" s="92"/>
      <c r="E898" s="92"/>
      <c r="F898" s="92"/>
      <c r="G898" s="95"/>
      <c r="H898" s="96"/>
      <c r="I898" s="93"/>
      <c r="J898" s="96"/>
      <c r="K898" s="95"/>
      <c r="L898" s="96"/>
      <c r="M898" s="95"/>
      <c r="N898" s="96"/>
      <c r="O898" s="95"/>
      <c r="P898" s="96"/>
      <c r="Q898" s="95"/>
      <c r="R898" s="96"/>
    </row>
    <row r="899" spans="1:18" x14ac:dyDescent="0.25">
      <c r="A899" s="92"/>
      <c r="B899" s="93"/>
      <c r="C899" s="92"/>
      <c r="D899" s="92"/>
      <c r="E899" s="92"/>
      <c r="F899" s="92"/>
      <c r="G899" s="95"/>
      <c r="H899" s="96"/>
      <c r="I899" s="93"/>
      <c r="J899" s="96"/>
      <c r="K899" s="95"/>
      <c r="L899" s="96"/>
      <c r="M899" s="95"/>
      <c r="N899" s="96"/>
      <c r="O899" s="95"/>
      <c r="P899" s="96"/>
      <c r="Q899" s="95"/>
      <c r="R899" s="96"/>
    </row>
    <row r="900" spans="1:18" x14ac:dyDescent="0.25">
      <c r="A900" s="92"/>
      <c r="B900" s="93"/>
      <c r="C900" s="92"/>
      <c r="D900" s="92"/>
      <c r="E900" s="92"/>
      <c r="F900" s="92"/>
      <c r="G900" s="95"/>
      <c r="H900" s="96"/>
      <c r="I900" s="93"/>
      <c r="J900" s="96"/>
      <c r="K900" s="95"/>
      <c r="L900" s="96"/>
      <c r="M900" s="95"/>
      <c r="N900" s="96"/>
      <c r="O900" s="95"/>
      <c r="P900" s="96"/>
      <c r="Q900" s="95"/>
      <c r="R900" s="96"/>
    </row>
    <row r="901" spans="1:18" x14ac:dyDescent="0.25">
      <c r="A901" s="92"/>
      <c r="B901" s="93"/>
      <c r="C901" s="92"/>
      <c r="D901" s="92"/>
      <c r="E901" s="92"/>
      <c r="F901" s="92"/>
      <c r="G901" s="95"/>
      <c r="H901" s="96"/>
      <c r="I901" s="93"/>
      <c r="J901" s="96"/>
      <c r="K901" s="95"/>
      <c r="L901" s="96"/>
      <c r="M901" s="95"/>
      <c r="N901" s="96"/>
      <c r="O901" s="95"/>
      <c r="P901" s="96"/>
      <c r="Q901" s="95"/>
      <c r="R901" s="96"/>
    </row>
    <row r="902" spans="1:18" x14ac:dyDescent="0.25">
      <c r="A902" s="92"/>
      <c r="B902" s="93"/>
      <c r="C902" s="92"/>
      <c r="D902" s="92"/>
      <c r="E902" s="92"/>
      <c r="F902" s="92"/>
      <c r="G902" s="95"/>
      <c r="H902" s="96"/>
      <c r="I902" s="93"/>
      <c r="J902" s="96"/>
      <c r="K902" s="95"/>
      <c r="L902" s="96"/>
      <c r="M902" s="95"/>
      <c r="N902" s="96"/>
      <c r="O902" s="95"/>
      <c r="P902" s="96"/>
      <c r="Q902" s="95"/>
      <c r="R902" s="96"/>
    </row>
    <row r="903" spans="1:18" x14ac:dyDescent="0.25">
      <c r="A903" s="92"/>
      <c r="B903" s="93"/>
      <c r="C903" s="92"/>
      <c r="D903" s="92"/>
      <c r="E903" s="92"/>
      <c r="F903" s="92"/>
      <c r="G903" s="95"/>
      <c r="H903" s="96"/>
      <c r="I903" s="93"/>
      <c r="J903" s="96"/>
      <c r="K903" s="95"/>
      <c r="L903" s="96"/>
      <c r="M903" s="95"/>
      <c r="N903" s="96"/>
      <c r="O903" s="95"/>
      <c r="P903" s="96"/>
      <c r="Q903" s="95"/>
      <c r="R903" s="96"/>
    </row>
    <row r="904" spans="1:18" x14ac:dyDescent="0.25">
      <c r="A904" s="92"/>
      <c r="B904" s="93"/>
      <c r="C904" s="92"/>
      <c r="D904" s="92"/>
      <c r="E904" s="92"/>
      <c r="F904" s="92"/>
      <c r="G904" s="95"/>
      <c r="H904" s="96"/>
      <c r="I904" s="93"/>
      <c r="J904" s="96"/>
      <c r="K904" s="95"/>
      <c r="L904" s="96"/>
      <c r="M904" s="95"/>
      <c r="N904" s="96"/>
      <c r="O904" s="95"/>
      <c r="P904" s="96"/>
      <c r="Q904" s="95"/>
      <c r="R904" s="96"/>
    </row>
    <row r="905" spans="1:18" x14ac:dyDescent="0.25">
      <c r="A905" s="92"/>
      <c r="B905" s="93"/>
      <c r="C905" s="92"/>
      <c r="D905" s="92"/>
      <c r="E905" s="92"/>
      <c r="F905" s="92"/>
      <c r="G905" s="95"/>
      <c r="H905" s="96"/>
      <c r="I905" s="93"/>
      <c r="J905" s="96"/>
      <c r="K905" s="95"/>
      <c r="L905" s="96"/>
      <c r="M905" s="95"/>
      <c r="N905" s="96"/>
      <c r="O905" s="95"/>
      <c r="P905" s="96"/>
      <c r="Q905" s="95"/>
      <c r="R905" s="96"/>
    </row>
    <row r="906" spans="1:18" x14ac:dyDescent="0.25">
      <c r="A906" s="92"/>
      <c r="B906" s="93"/>
      <c r="C906" s="92"/>
      <c r="D906" s="92"/>
      <c r="E906" s="92"/>
      <c r="F906" s="92"/>
      <c r="G906" s="95"/>
      <c r="H906" s="96"/>
      <c r="I906" s="93"/>
      <c r="J906" s="96"/>
      <c r="K906" s="95"/>
      <c r="L906" s="96"/>
      <c r="M906" s="95"/>
      <c r="N906" s="96"/>
      <c r="O906" s="95"/>
      <c r="P906" s="96"/>
      <c r="Q906" s="95"/>
      <c r="R906" s="96"/>
    </row>
    <row r="907" spans="1:18" x14ac:dyDescent="0.25">
      <c r="A907" s="92"/>
      <c r="B907" s="93"/>
      <c r="C907" s="92"/>
      <c r="D907" s="92"/>
      <c r="E907" s="92"/>
      <c r="F907" s="92"/>
      <c r="G907" s="95"/>
      <c r="H907" s="96"/>
      <c r="I907" s="93"/>
      <c r="J907" s="96"/>
      <c r="K907" s="95"/>
      <c r="L907" s="96"/>
      <c r="M907" s="95"/>
      <c r="N907" s="96"/>
      <c r="O907" s="95"/>
      <c r="P907" s="96"/>
      <c r="Q907" s="95"/>
      <c r="R907" s="96"/>
    </row>
    <row r="908" spans="1:18" x14ac:dyDescent="0.25">
      <c r="A908" s="92"/>
      <c r="B908" s="93"/>
      <c r="C908" s="92"/>
      <c r="D908" s="92"/>
      <c r="E908" s="92"/>
      <c r="F908" s="92"/>
      <c r="G908" s="95"/>
      <c r="H908" s="96"/>
      <c r="I908" s="93"/>
      <c r="J908" s="96"/>
      <c r="K908" s="95"/>
      <c r="L908" s="96"/>
      <c r="M908" s="95"/>
      <c r="N908" s="96"/>
      <c r="O908" s="95"/>
      <c r="P908" s="96"/>
      <c r="Q908" s="95"/>
      <c r="R908" s="96"/>
    </row>
    <row r="909" spans="1:18" x14ac:dyDescent="0.25">
      <c r="A909" s="92"/>
      <c r="B909" s="93"/>
      <c r="C909" s="92"/>
      <c r="D909" s="92"/>
      <c r="E909" s="92"/>
      <c r="F909" s="92"/>
      <c r="G909" s="95"/>
      <c r="H909" s="96"/>
      <c r="I909" s="93"/>
      <c r="J909" s="96"/>
      <c r="K909" s="95"/>
      <c r="L909" s="96"/>
      <c r="M909" s="95"/>
      <c r="N909" s="96"/>
      <c r="O909" s="95"/>
      <c r="P909" s="96"/>
      <c r="Q909" s="95"/>
      <c r="R909" s="96"/>
    </row>
    <row r="910" spans="1:18" x14ac:dyDescent="0.25">
      <c r="A910" s="92"/>
      <c r="B910" s="93"/>
      <c r="C910" s="92"/>
      <c r="D910" s="92"/>
      <c r="E910" s="92"/>
      <c r="F910" s="92"/>
      <c r="G910" s="95"/>
      <c r="H910" s="96"/>
      <c r="I910" s="93"/>
      <c r="J910" s="96"/>
      <c r="K910" s="95"/>
      <c r="L910" s="96"/>
      <c r="M910" s="95"/>
      <c r="N910" s="96"/>
      <c r="O910" s="95"/>
      <c r="P910" s="96"/>
      <c r="Q910" s="95"/>
      <c r="R910" s="96"/>
    </row>
    <row r="911" spans="1:18" x14ac:dyDescent="0.25">
      <c r="A911" s="92"/>
      <c r="B911" s="93"/>
      <c r="C911" s="92"/>
      <c r="D911" s="92"/>
      <c r="E911" s="92"/>
      <c r="F911" s="92"/>
      <c r="G911" s="95"/>
      <c r="H911" s="96"/>
      <c r="I911" s="93"/>
      <c r="J911" s="96"/>
      <c r="K911" s="95"/>
      <c r="L911" s="96"/>
      <c r="M911" s="95"/>
      <c r="N911" s="96"/>
      <c r="O911" s="95"/>
      <c r="P911" s="96"/>
      <c r="Q911" s="95"/>
      <c r="R911" s="96"/>
    </row>
    <row r="912" spans="1:18" x14ac:dyDescent="0.25">
      <c r="A912" s="92"/>
      <c r="B912" s="93"/>
      <c r="C912" s="92"/>
      <c r="D912" s="92"/>
      <c r="E912" s="92"/>
      <c r="F912" s="92"/>
      <c r="G912" s="95"/>
      <c r="H912" s="96"/>
      <c r="I912" s="93"/>
      <c r="J912" s="96"/>
      <c r="K912" s="95"/>
      <c r="L912" s="96"/>
      <c r="M912" s="95"/>
      <c r="N912" s="96"/>
      <c r="O912" s="95"/>
      <c r="P912" s="96"/>
      <c r="Q912" s="95"/>
      <c r="R912" s="96"/>
    </row>
    <row r="913" spans="1:18" x14ac:dyDescent="0.25">
      <c r="A913" s="92"/>
      <c r="B913" s="93"/>
      <c r="C913" s="92"/>
      <c r="D913" s="92"/>
      <c r="E913" s="92"/>
      <c r="F913" s="92"/>
      <c r="G913" s="95"/>
      <c r="H913" s="96"/>
      <c r="I913" s="93"/>
      <c r="J913" s="96"/>
      <c r="K913" s="95"/>
      <c r="L913" s="96"/>
      <c r="M913" s="95"/>
      <c r="N913" s="96"/>
      <c r="O913" s="95"/>
      <c r="P913" s="96"/>
      <c r="Q913" s="95"/>
      <c r="R913" s="96"/>
    </row>
    <row r="914" spans="1:18" x14ac:dyDescent="0.25">
      <c r="A914" s="92"/>
      <c r="B914" s="93"/>
      <c r="C914" s="92"/>
      <c r="D914" s="92"/>
      <c r="E914" s="92"/>
      <c r="F914" s="92"/>
      <c r="G914" s="95"/>
      <c r="H914" s="96"/>
      <c r="I914" s="93"/>
      <c r="J914" s="96"/>
      <c r="K914" s="95"/>
      <c r="L914" s="96"/>
      <c r="M914" s="95"/>
      <c r="N914" s="96"/>
      <c r="O914" s="95"/>
      <c r="P914" s="96"/>
      <c r="Q914" s="95"/>
      <c r="R914" s="96"/>
    </row>
    <row r="915" spans="1:18" x14ac:dyDescent="0.25">
      <c r="A915" s="92"/>
      <c r="B915" s="93"/>
      <c r="C915" s="92"/>
      <c r="D915" s="92"/>
      <c r="E915" s="92"/>
      <c r="F915" s="92"/>
      <c r="G915" s="95"/>
      <c r="H915" s="96"/>
      <c r="I915" s="93"/>
      <c r="J915" s="96"/>
      <c r="K915" s="95"/>
      <c r="L915" s="96"/>
      <c r="M915" s="95"/>
      <c r="N915" s="96"/>
      <c r="O915" s="95"/>
      <c r="P915" s="96"/>
      <c r="Q915" s="95"/>
      <c r="R915" s="96"/>
    </row>
    <row r="916" spans="1:18" x14ac:dyDescent="0.25">
      <c r="A916" s="92"/>
      <c r="B916" s="93"/>
      <c r="C916" s="92"/>
      <c r="D916" s="92"/>
      <c r="E916" s="92"/>
      <c r="F916" s="92"/>
      <c r="G916" s="95"/>
      <c r="H916" s="96"/>
      <c r="I916" s="93"/>
      <c r="J916" s="96"/>
      <c r="K916" s="95"/>
      <c r="L916" s="96"/>
      <c r="M916" s="95"/>
      <c r="N916" s="96"/>
      <c r="O916" s="95"/>
      <c r="P916" s="96"/>
      <c r="Q916" s="95"/>
      <c r="R916" s="96"/>
    </row>
    <row r="917" spans="1:18" x14ac:dyDescent="0.25">
      <c r="A917" s="92"/>
      <c r="B917" s="93"/>
      <c r="C917" s="92"/>
      <c r="D917" s="92"/>
      <c r="E917" s="92"/>
      <c r="F917" s="92"/>
      <c r="G917" s="95"/>
      <c r="H917" s="96"/>
      <c r="I917" s="93"/>
      <c r="J917" s="96"/>
      <c r="K917" s="95"/>
      <c r="L917" s="96"/>
      <c r="M917" s="95"/>
      <c r="N917" s="96"/>
      <c r="O917" s="95"/>
      <c r="P917" s="96"/>
      <c r="Q917" s="95"/>
      <c r="R917" s="96"/>
    </row>
    <row r="918" spans="1:18" x14ac:dyDescent="0.25">
      <c r="A918" s="92"/>
      <c r="B918" s="93"/>
      <c r="C918" s="92"/>
      <c r="D918" s="92"/>
      <c r="E918" s="92"/>
      <c r="F918" s="92"/>
      <c r="G918" s="95"/>
      <c r="H918" s="96"/>
      <c r="I918" s="93"/>
      <c r="J918" s="96"/>
      <c r="K918" s="95"/>
      <c r="L918" s="96"/>
      <c r="M918" s="95"/>
      <c r="N918" s="96"/>
      <c r="O918" s="95"/>
      <c r="P918" s="96"/>
      <c r="Q918" s="95"/>
      <c r="R918" s="96"/>
    </row>
    <row r="919" spans="1:18" x14ac:dyDescent="0.25">
      <c r="A919" s="92"/>
      <c r="B919" s="93"/>
      <c r="C919" s="92"/>
      <c r="D919" s="92"/>
      <c r="E919" s="92"/>
      <c r="F919" s="92"/>
      <c r="G919" s="95"/>
      <c r="H919" s="96"/>
      <c r="I919" s="93"/>
      <c r="J919" s="96"/>
      <c r="K919" s="95"/>
      <c r="L919" s="96"/>
      <c r="M919" s="95"/>
      <c r="N919" s="96"/>
      <c r="O919" s="95"/>
      <c r="P919" s="96"/>
      <c r="Q919" s="95"/>
      <c r="R919" s="96"/>
    </row>
    <row r="920" spans="1:18" x14ac:dyDescent="0.25">
      <c r="A920" s="92"/>
      <c r="B920" s="93"/>
      <c r="C920" s="92"/>
      <c r="D920" s="92"/>
      <c r="E920" s="92"/>
      <c r="F920" s="92"/>
      <c r="G920" s="95"/>
      <c r="H920" s="96"/>
      <c r="I920" s="93"/>
      <c r="J920" s="96"/>
      <c r="K920" s="95"/>
      <c r="L920" s="96"/>
      <c r="M920" s="95"/>
      <c r="N920" s="96"/>
      <c r="O920" s="95"/>
      <c r="P920" s="96"/>
      <c r="Q920" s="95"/>
      <c r="R920" s="96"/>
    </row>
    <row r="921" spans="1:18" x14ac:dyDescent="0.25">
      <c r="A921" s="92"/>
      <c r="B921" s="93"/>
      <c r="C921" s="92"/>
      <c r="D921" s="92"/>
      <c r="E921" s="92"/>
      <c r="F921" s="92"/>
      <c r="G921" s="95"/>
      <c r="H921" s="96"/>
      <c r="I921" s="93"/>
      <c r="J921" s="96"/>
      <c r="K921" s="95"/>
      <c r="L921" s="96"/>
      <c r="M921" s="95"/>
      <c r="N921" s="96"/>
      <c r="O921" s="95"/>
      <c r="P921" s="96"/>
      <c r="Q921" s="95"/>
      <c r="R921" s="96"/>
    </row>
    <row r="922" spans="1:18" x14ac:dyDescent="0.25">
      <c r="A922" s="92"/>
      <c r="B922" s="93"/>
      <c r="C922" s="92"/>
      <c r="D922" s="92"/>
      <c r="E922" s="92"/>
      <c r="F922" s="92"/>
      <c r="G922" s="95"/>
      <c r="H922" s="96"/>
      <c r="I922" s="93"/>
      <c r="J922" s="96"/>
      <c r="K922" s="95"/>
      <c r="L922" s="96"/>
      <c r="M922" s="95"/>
      <c r="N922" s="96"/>
      <c r="O922" s="95"/>
      <c r="P922" s="96"/>
      <c r="Q922" s="95"/>
      <c r="R922" s="96"/>
    </row>
    <row r="923" spans="1:18" x14ac:dyDescent="0.25">
      <c r="A923" s="92"/>
      <c r="B923" s="93"/>
      <c r="C923" s="92"/>
      <c r="D923" s="92"/>
      <c r="E923" s="92"/>
      <c r="F923" s="92"/>
      <c r="G923" s="95"/>
      <c r="H923" s="96"/>
      <c r="I923" s="93"/>
      <c r="J923" s="96"/>
      <c r="K923" s="95"/>
      <c r="L923" s="96"/>
      <c r="M923" s="95"/>
      <c r="N923" s="96"/>
      <c r="O923" s="95"/>
      <c r="P923" s="96"/>
      <c r="Q923" s="95"/>
      <c r="R923" s="96"/>
    </row>
    <row r="924" spans="1:18" x14ac:dyDescent="0.25">
      <c r="A924" s="92"/>
      <c r="B924" s="93"/>
      <c r="C924" s="92"/>
      <c r="D924" s="92"/>
      <c r="E924" s="92"/>
      <c r="F924" s="92"/>
      <c r="G924" s="95"/>
      <c r="H924" s="96"/>
      <c r="I924" s="93"/>
      <c r="J924" s="96"/>
      <c r="K924" s="95"/>
      <c r="L924" s="96"/>
      <c r="M924" s="95"/>
      <c r="N924" s="96"/>
      <c r="O924" s="95"/>
      <c r="P924" s="96"/>
      <c r="Q924" s="95"/>
      <c r="R924" s="96"/>
    </row>
    <row r="925" spans="1:18" x14ac:dyDescent="0.25">
      <c r="A925" s="92"/>
      <c r="B925" s="93"/>
      <c r="C925" s="92"/>
      <c r="D925" s="92"/>
      <c r="E925" s="92"/>
      <c r="F925" s="92"/>
      <c r="G925" s="95"/>
      <c r="H925" s="96"/>
      <c r="I925" s="93"/>
      <c r="J925" s="96"/>
      <c r="K925" s="95"/>
      <c r="L925" s="96"/>
      <c r="M925" s="95"/>
      <c r="N925" s="96"/>
      <c r="O925" s="95"/>
      <c r="P925" s="96"/>
      <c r="Q925" s="95"/>
      <c r="R925" s="96"/>
    </row>
    <row r="926" spans="1:18" x14ac:dyDescent="0.25">
      <c r="A926" s="92"/>
      <c r="B926" s="93"/>
      <c r="C926" s="92"/>
      <c r="D926" s="92"/>
      <c r="E926" s="92"/>
      <c r="F926" s="92"/>
      <c r="G926" s="95"/>
      <c r="H926" s="96"/>
      <c r="I926" s="93"/>
      <c r="J926" s="96"/>
      <c r="K926" s="95"/>
      <c r="L926" s="96"/>
      <c r="M926" s="95"/>
      <c r="N926" s="96"/>
      <c r="O926" s="95"/>
      <c r="P926" s="96"/>
      <c r="Q926" s="95"/>
      <c r="R926" s="96"/>
    </row>
    <row r="927" spans="1:18" x14ac:dyDescent="0.25">
      <c r="A927" s="92"/>
      <c r="B927" s="93"/>
      <c r="C927" s="92"/>
      <c r="D927" s="92"/>
      <c r="E927" s="92"/>
      <c r="F927" s="92"/>
      <c r="G927" s="95"/>
      <c r="H927" s="96"/>
      <c r="I927" s="93"/>
      <c r="J927" s="96"/>
      <c r="K927" s="95"/>
      <c r="L927" s="96"/>
      <c r="M927" s="95"/>
      <c r="N927" s="96"/>
      <c r="O927" s="95"/>
      <c r="P927" s="96"/>
      <c r="Q927" s="95"/>
      <c r="R927" s="96"/>
    </row>
    <row r="928" spans="1:18" x14ac:dyDescent="0.25">
      <c r="A928" s="92"/>
      <c r="B928" s="93"/>
      <c r="C928" s="92"/>
      <c r="D928" s="92"/>
      <c r="E928" s="92"/>
      <c r="F928" s="92"/>
      <c r="G928" s="95"/>
      <c r="H928" s="96"/>
      <c r="I928" s="93"/>
      <c r="J928" s="96"/>
      <c r="K928" s="95"/>
      <c r="L928" s="96"/>
      <c r="M928" s="95"/>
      <c r="N928" s="96"/>
      <c r="O928" s="95"/>
      <c r="P928" s="96"/>
      <c r="Q928" s="95"/>
      <c r="R928" s="96"/>
    </row>
    <row r="929" spans="1:18" x14ac:dyDescent="0.25">
      <c r="A929" s="92"/>
      <c r="B929" s="93"/>
      <c r="C929" s="92"/>
      <c r="D929" s="92"/>
      <c r="E929" s="92"/>
      <c r="F929" s="92"/>
      <c r="G929" s="95"/>
      <c r="H929" s="96"/>
      <c r="I929" s="93"/>
      <c r="J929" s="96"/>
      <c r="K929" s="95"/>
      <c r="L929" s="96"/>
      <c r="M929" s="95"/>
      <c r="N929" s="96"/>
      <c r="O929" s="95"/>
      <c r="P929" s="96"/>
      <c r="Q929" s="95"/>
      <c r="R929" s="96"/>
    </row>
    <row r="930" spans="1:18" x14ac:dyDescent="0.25">
      <c r="A930" s="92"/>
      <c r="B930" s="93"/>
      <c r="C930" s="92"/>
      <c r="D930" s="92"/>
      <c r="E930" s="92"/>
      <c r="F930" s="92"/>
      <c r="G930" s="95"/>
      <c r="H930" s="96"/>
      <c r="I930" s="93"/>
      <c r="J930" s="96"/>
      <c r="K930" s="95"/>
      <c r="L930" s="96"/>
      <c r="M930" s="95"/>
      <c r="N930" s="96"/>
      <c r="O930" s="95"/>
      <c r="P930" s="96"/>
      <c r="Q930" s="95"/>
      <c r="R930" s="96"/>
    </row>
    <row r="931" spans="1:18" x14ac:dyDescent="0.25">
      <c r="A931" s="92"/>
      <c r="B931" s="93"/>
      <c r="C931" s="92"/>
      <c r="D931" s="92"/>
      <c r="E931" s="92"/>
      <c r="F931" s="92"/>
      <c r="G931" s="95"/>
      <c r="H931" s="96"/>
      <c r="I931" s="93"/>
      <c r="J931" s="96"/>
      <c r="K931" s="95"/>
      <c r="L931" s="96"/>
      <c r="M931" s="95"/>
      <c r="N931" s="96"/>
      <c r="O931" s="95"/>
      <c r="P931" s="96"/>
      <c r="Q931" s="95"/>
      <c r="R931" s="96"/>
    </row>
    <row r="932" spans="1:18" x14ac:dyDescent="0.25">
      <c r="A932" s="92"/>
      <c r="B932" s="93"/>
      <c r="C932" s="92"/>
      <c r="D932" s="92"/>
      <c r="E932" s="92"/>
      <c r="F932" s="92"/>
      <c r="G932" s="95"/>
      <c r="H932" s="96"/>
      <c r="I932" s="93"/>
      <c r="J932" s="96"/>
      <c r="K932" s="95"/>
      <c r="L932" s="96"/>
      <c r="M932" s="95"/>
      <c r="N932" s="96"/>
      <c r="O932" s="95"/>
      <c r="P932" s="96"/>
      <c r="Q932" s="95"/>
      <c r="R932" s="96"/>
    </row>
    <row r="933" spans="1:18" x14ac:dyDescent="0.25">
      <c r="A933" s="92"/>
      <c r="B933" s="93"/>
      <c r="C933" s="92"/>
      <c r="D933" s="92"/>
      <c r="E933" s="92"/>
      <c r="F933" s="92"/>
      <c r="G933" s="95"/>
      <c r="H933" s="96"/>
      <c r="I933" s="93"/>
      <c r="J933" s="96"/>
      <c r="K933" s="95"/>
      <c r="L933" s="96"/>
      <c r="M933" s="95"/>
      <c r="N933" s="96"/>
      <c r="O933" s="95"/>
      <c r="P933" s="96"/>
      <c r="Q933" s="95"/>
      <c r="R933" s="96"/>
    </row>
    <row r="934" spans="1:18" x14ac:dyDescent="0.25">
      <c r="A934" s="92"/>
      <c r="B934" s="93"/>
      <c r="C934" s="92"/>
      <c r="D934" s="92"/>
      <c r="E934" s="92"/>
      <c r="F934" s="92"/>
      <c r="G934" s="95"/>
      <c r="H934" s="96"/>
      <c r="I934" s="93"/>
      <c r="J934" s="96"/>
      <c r="K934" s="95"/>
      <c r="L934" s="96"/>
      <c r="M934" s="95"/>
      <c r="N934" s="96"/>
      <c r="O934" s="95"/>
      <c r="P934" s="96"/>
      <c r="Q934" s="95"/>
      <c r="R934" s="96"/>
    </row>
    <row r="935" spans="1:18" x14ac:dyDescent="0.25">
      <c r="A935" s="92"/>
      <c r="B935" s="93"/>
      <c r="C935" s="92"/>
      <c r="D935" s="92"/>
      <c r="E935" s="92"/>
      <c r="F935" s="92"/>
      <c r="G935" s="95"/>
      <c r="H935" s="96"/>
      <c r="I935" s="93"/>
      <c r="J935" s="96"/>
      <c r="K935" s="95"/>
      <c r="L935" s="96"/>
      <c r="M935" s="95"/>
      <c r="N935" s="96"/>
      <c r="O935" s="95"/>
      <c r="P935" s="96"/>
      <c r="Q935" s="95"/>
      <c r="R935" s="96"/>
    </row>
    <row r="936" spans="1:18" x14ac:dyDescent="0.25">
      <c r="A936" s="92"/>
      <c r="B936" s="93"/>
      <c r="C936" s="92"/>
      <c r="D936" s="92"/>
      <c r="E936" s="92"/>
      <c r="F936" s="92"/>
      <c r="G936" s="95"/>
      <c r="H936" s="96"/>
      <c r="I936" s="93"/>
      <c r="J936" s="96"/>
      <c r="K936" s="95"/>
      <c r="L936" s="96"/>
      <c r="M936" s="95"/>
      <c r="N936" s="96"/>
      <c r="O936" s="95"/>
      <c r="P936" s="96"/>
      <c r="Q936" s="95"/>
      <c r="R936" s="96"/>
    </row>
    <row r="937" spans="1:18" x14ac:dyDescent="0.25">
      <c r="A937" s="92"/>
      <c r="B937" s="93"/>
      <c r="C937" s="92"/>
      <c r="D937" s="92"/>
      <c r="E937" s="92"/>
      <c r="F937" s="92"/>
      <c r="G937" s="95"/>
      <c r="H937" s="96"/>
      <c r="I937" s="93"/>
      <c r="J937" s="96"/>
      <c r="K937" s="95"/>
      <c r="L937" s="96"/>
      <c r="M937" s="95"/>
      <c r="N937" s="96"/>
      <c r="O937" s="95"/>
      <c r="P937" s="96"/>
      <c r="Q937" s="95"/>
      <c r="R937" s="96"/>
    </row>
    <row r="938" spans="1:18" x14ac:dyDescent="0.25">
      <c r="A938" s="92"/>
      <c r="B938" s="93"/>
      <c r="C938" s="92"/>
      <c r="D938" s="92"/>
      <c r="E938" s="92"/>
      <c r="F938" s="92"/>
      <c r="G938" s="95"/>
      <c r="H938" s="96"/>
      <c r="I938" s="93"/>
      <c r="J938" s="96"/>
      <c r="K938" s="95"/>
      <c r="L938" s="96"/>
      <c r="M938" s="95"/>
      <c r="N938" s="96"/>
      <c r="O938" s="95"/>
      <c r="P938" s="96"/>
      <c r="Q938" s="95"/>
      <c r="R938" s="96"/>
    </row>
    <row r="939" spans="1:18" x14ac:dyDescent="0.25">
      <c r="A939" s="92"/>
      <c r="B939" s="93"/>
      <c r="C939" s="92"/>
      <c r="D939" s="92"/>
      <c r="E939" s="92"/>
      <c r="F939" s="92"/>
      <c r="G939" s="95"/>
      <c r="H939" s="96"/>
      <c r="I939" s="93"/>
      <c r="J939" s="96"/>
      <c r="K939" s="95"/>
      <c r="L939" s="96"/>
      <c r="M939" s="95"/>
      <c r="N939" s="96"/>
      <c r="O939" s="95"/>
      <c r="P939" s="96"/>
      <c r="Q939" s="95"/>
      <c r="R939" s="96"/>
    </row>
    <row r="940" spans="1:18" x14ac:dyDescent="0.25">
      <c r="A940" s="92"/>
      <c r="B940" s="93"/>
      <c r="C940" s="92"/>
      <c r="D940" s="92"/>
      <c r="E940" s="92"/>
      <c r="F940" s="92"/>
      <c r="G940" s="95"/>
      <c r="H940" s="96"/>
      <c r="I940" s="93"/>
      <c r="J940" s="96"/>
      <c r="K940" s="95"/>
      <c r="L940" s="96"/>
      <c r="M940" s="95"/>
      <c r="N940" s="96"/>
      <c r="O940" s="95"/>
      <c r="P940" s="96"/>
      <c r="Q940" s="95"/>
      <c r="R940" s="96"/>
    </row>
    <row r="941" spans="1:18" x14ac:dyDescent="0.25">
      <c r="A941" s="92"/>
      <c r="B941" s="93"/>
      <c r="C941" s="92"/>
      <c r="D941" s="92"/>
      <c r="E941" s="92"/>
      <c r="F941" s="92"/>
      <c r="G941" s="95"/>
      <c r="H941" s="96"/>
      <c r="I941" s="93"/>
      <c r="J941" s="96"/>
      <c r="K941" s="95"/>
      <c r="L941" s="96"/>
      <c r="M941" s="95"/>
      <c r="N941" s="96"/>
      <c r="O941" s="95"/>
      <c r="P941" s="96"/>
      <c r="Q941" s="95"/>
      <c r="R941" s="96"/>
    </row>
    <row r="942" spans="1:18" x14ac:dyDescent="0.25">
      <c r="A942" s="92"/>
      <c r="B942" s="93"/>
      <c r="C942" s="92"/>
      <c r="D942" s="92"/>
      <c r="E942" s="92"/>
      <c r="F942" s="92"/>
      <c r="G942" s="95"/>
      <c r="H942" s="96"/>
      <c r="I942" s="93"/>
      <c r="J942" s="96"/>
      <c r="K942" s="95"/>
      <c r="L942" s="96"/>
      <c r="M942" s="95"/>
      <c r="N942" s="96"/>
      <c r="O942" s="95"/>
      <c r="P942" s="96"/>
      <c r="Q942" s="95"/>
      <c r="R942" s="96"/>
    </row>
    <row r="943" spans="1:18" x14ac:dyDescent="0.25">
      <c r="A943" s="92"/>
      <c r="B943" s="93"/>
      <c r="C943" s="92"/>
      <c r="D943" s="92"/>
      <c r="E943" s="92"/>
      <c r="F943" s="92"/>
      <c r="G943" s="95"/>
      <c r="H943" s="96"/>
      <c r="I943" s="93"/>
      <c r="J943" s="96"/>
      <c r="K943" s="95"/>
      <c r="L943" s="96"/>
      <c r="M943" s="95"/>
      <c r="N943" s="96"/>
      <c r="O943" s="95"/>
      <c r="P943" s="96"/>
      <c r="Q943" s="95"/>
      <c r="R943" s="96"/>
    </row>
    <row r="944" spans="1:18" x14ac:dyDescent="0.25">
      <c r="A944" s="92"/>
      <c r="B944" s="93"/>
      <c r="C944" s="92"/>
      <c r="D944" s="92"/>
      <c r="E944" s="92"/>
      <c r="F944" s="92"/>
      <c r="G944" s="95"/>
      <c r="H944" s="96"/>
      <c r="I944" s="93"/>
      <c r="J944" s="96"/>
      <c r="K944" s="95"/>
      <c r="L944" s="96"/>
      <c r="M944" s="95"/>
      <c r="N944" s="96"/>
      <c r="O944" s="95"/>
      <c r="P944" s="96"/>
      <c r="Q944" s="95"/>
      <c r="R944" s="96"/>
    </row>
    <row r="945" spans="1:18" x14ac:dyDescent="0.25">
      <c r="A945" s="92"/>
      <c r="B945" s="93"/>
      <c r="C945" s="92"/>
      <c r="D945" s="92"/>
      <c r="E945" s="92"/>
      <c r="F945" s="92"/>
      <c r="G945" s="95"/>
      <c r="H945" s="96"/>
      <c r="I945" s="93"/>
      <c r="J945" s="96"/>
      <c r="K945" s="95"/>
      <c r="L945" s="96"/>
      <c r="M945" s="95"/>
      <c r="N945" s="96"/>
      <c r="O945" s="95"/>
      <c r="P945" s="96"/>
      <c r="Q945" s="95"/>
      <c r="R945" s="96"/>
    </row>
    <row r="946" spans="1:18" x14ac:dyDescent="0.25">
      <c r="A946" s="92"/>
      <c r="B946" s="93"/>
      <c r="C946" s="92"/>
      <c r="D946" s="92"/>
      <c r="E946" s="92"/>
      <c r="F946" s="92"/>
      <c r="G946" s="95"/>
      <c r="H946" s="96"/>
      <c r="I946" s="93"/>
      <c r="J946" s="96"/>
      <c r="K946" s="95"/>
      <c r="L946" s="96"/>
      <c r="M946" s="95"/>
      <c r="N946" s="96"/>
      <c r="O946" s="95"/>
      <c r="P946" s="96"/>
      <c r="Q946" s="95"/>
      <c r="R946" s="96"/>
    </row>
    <row r="947" spans="1:18" x14ac:dyDescent="0.25">
      <c r="A947" s="92"/>
      <c r="B947" s="93"/>
      <c r="C947" s="92"/>
      <c r="D947" s="92"/>
      <c r="E947" s="92"/>
      <c r="F947" s="92"/>
      <c r="G947" s="95"/>
      <c r="H947" s="96"/>
      <c r="I947" s="93"/>
      <c r="J947" s="96"/>
      <c r="K947" s="95"/>
      <c r="L947" s="96"/>
      <c r="M947" s="95"/>
      <c r="N947" s="96"/>
      <c r="O947" s="95"/>
      <c r="P947" s="96"/>
      <c r="Q947" s="95"/>
      <c r="R947" s="96"/>
    </row>
    <row r="948" spans="1:18" x14ac:dyDescent="0.25">
      <c r="A948" s="92"/>
      <c r="B948" s="93"/>
      <c r="C948" s="92"/>
      <c r="D948" s="92"/>
      <c r="E948" s="92"/>
      <c r="F948" s="92"/>
      <c r="G948" s="95"/>
      <c r="H948" s="96"/>
      <c r="I948" s="93"/>
      <c r="J948" s="96"/>
      <c r="K948" s="95"/>
      <c r="L948" s="96"/>
      <c r="M948" s="95"/>
      <c r="N948" s="96"/>
      <c r="O948" s="95"/>
      <c r="P948" s="96"/>
      <c r="Q948" s="95"/>
      <c r="R948" s="96"/>
    </row>
    <row r="949" spans="1:18" x14ac:dyDescent="0.25">
      <c r="A949" s="92"/>
      <c r="B949" s="93"/>
      <c r="C949" s="92"/>
      <c r="D949" s="92"/>
      <c r="E949" s="92"/>
      <c r="F949" s="92"/>
      <c r="G949" s="95"/>
      <c r="H949" s="96"/>
      <c r="I949" s="93"/>
      <c r="J949" s="96"/>
      <c r="K949" s="95"/>
      <c r="L949" s="96"/>
      <c r="M949" s="95"/>
      <c r="N949" s="96"/>
      <c r="O949" s="95"/>
      <c r="P949" s="96"/>
      <c r="Q949" s="95"/>
      <c r="R949" s="96"/>
    </row>
    <row r="950" spans="1:18" x14ac:dyDescent="0.25">
      <c r="A950" s="92"/>
      <c r="B950" s="93"/>
      <c r="C950" s="92"/>
      <c r="D950" s="92"/>
      <c r="E950" s="92"/>
      <c r="F950" s="92"/>
      <c r="G950" s="95"/>
      <c r="H950" s="96"/>
      <c r="I950" s="93"/>
      <c r="J950" s="96"/>
      <c r="K950" s="95"/>
      <c r="L950" s="96"/>
      <c r="M950" s="95"/>
      <c r="N950" s="96"/>
      <c r="O950" s="95"/>
      <c r="P950" s="96"/>
      <c r="Q950" s="95"/>
      <c r="R950" s="96"/>
    </row>
    <row r="951" spans="1:18" x14ac:dyDescent="0.25">
      <c r="A951" s="92"/>
      <c r="B951" s="93"/>
      <c r="C951" s="92"/>
      <c r="D951" s="92"/>
      <c r="E951" s="92"/>
      <c r="F951" s="92"/>
      <c r="G951" s="95"/>
      <c r="H951" s="96"/>
      <c r="I951" s="93"/>
      <c r="J951" s="96"/>
      <c r="K951" s="95"/>
      <c r="L951" s="96"/>
      <c r="M951" s="95"/>
      <c r="N951" s="96"/>
      <c r="O951" s="95"/>
      <c r="P951" s="96"/>
      <c r="Q951" s="95"/>
      <c r="R951" s="96"/>
    </row>
    <row r="952" spans="1:18" x14ac:dyDescent="0.25">
      <c r="A952" s="92"/>
      <c r="B952" s="93"/>
      <c r="C952" s="92"/>
      <c r="D952" s="92"/>
      <c r="E952" s="92"/>
      <c r="F952" s="92"/>
      <c r="G952" s="95"/>
      <c r="H952" s="96"/>
      <c r="I952" s="93"/>
      <c r="J952" s="96"/>
      <c r="K952" s="95"/>
      <c r="L952" s="96"/>
      <c r="M952" s="95"/>
      <c r="N952" s="96"/>
      <c r="O952" s="95"/>
      <c r="P952" s="96"/>
      <c r="Q952" s="95"/>
      <c r="R952" s="96"/>
    </row>
    <row r="953" spans="1:18" x14ac:dyDescent="0.25">
      <c r="A953" s="92"/>
      <c r="B953" s="93"/>
      <c r="C953" s="92"/>
      <c r="D953" s="92"/>
      <c r="E953" s="92"/>
      <c r="F953" s="92"/>
      <c r="G953" s="95"/>
      <c r="H953" s="96"/>
      <c r="I953" s="93"/>
      <c r="J953" s="96"/>
      <c r="K953" s="95"/>
      <c r="L953" s="96"/>
      <c r="M953" s="95"/>
      <c r="N953" s="96"/>
      <c r="O953" s="95"/>
      <c r="P953" s="96"/>
      <c r="Q953" s="95"/>
      <c r="R953" s="96"/>
    </row>
    <row r="954" spans="1:18" x14ac:dyDescent="0.25">
      <c r="A954" s="92"/>
      <c r="B954" s="93"/>
      <c r="C954" s="92"/>
      <c r="D954" s="92"/>
      <c r="E954" s="92"/>
      <c r="F954" s="92"/>
      <c r="G954" s="95"/>
      <c r="H954" s="96"/>
      <c r="I954" s="93"/>
      <c r="J954" s="96"/>
      <c r="K954" s="95"/>
      <c r="L954" s="96"/>
      <c r="M954" s="95"/>
      <c r="N954" s="96"/>
      <c r="O954" s="95"/>
      <c r="P954" s="96"/>
      <c r="Q954" s="95"/>
      <c r="R954" s="96"/>
    </row>
    <row r="955" spans="1:18" x14ac:dyDescent="0.25">
      <c r="A955" s="92"/>
      <c r="B955" s="93"/>
      <c r="C955" s="92"/>
      <c r="D955" s="92"/>
      <c r="E955" s="92"/>
      <c r="F955" s="92"/>
      <c r="G955" s="95"/>
      <c r="H955" s="96"/>
      <c r="I955" s="93"/>
      <c r="J955" s="96"/>
      <c r="K955" s="95"/>
      <c r="L955" s="96"/>
      <c r="M955" s="95"/>
      <c r="N955" s="96"/>
      <c r="O955" s="95"/>
      <c r="P955" s="96"/>
      <c r="Q955" s="95"/>
      <c r="R955" s="96"/>
    </row>
    <row r="956" spans="1:18" x14ac:dyDescent="0.25">
      <c r="A956" s="92"/>
      <c r="B956" s="93"/>
      <c r="C956" s="92"/>
      <c r="D956" s="92"/>
      <c r="E956" s="92"/>
      <c r="F956" s="92"/>
      <c r="G956" s="95"/>
      <c r="H956" s="96"/>
      <c r="I956" s="93"/>
      <c r="J956" s="96"/>
      <c r="K956" s="95"/>
      <c r="L956" s="96"/>
      <c r="M956" s="95"/>
      <c r="N956" s="96"/>
      <c r="O956" s="95"/>
      <c r="P956" s="96"/>
      <c r="Q956" s="95"/>
      <c r="R956" s="96"/>
    </row>
    <row r="957" spans="1:18" x14ac:dyDescent="0.25">
      <c r="A957" s="92"/>
      <c r="B957" s="93"/>
      <c r="C957" s="92"/>
      <c r="D957" s="92"/>
      <c r="E957" s="92"/>
      <c r="F957" s="92"/>
      <c r="G957" s="95"/>
      <c r="H957" s="96"/>
      <c r="I957" s="93"/>
      <c r="J957" s="96"/>
      <c r="K957" s="95"/>
      <c r="L957" s="96"/>
      <c r="M957" s="95"/>
      <c r="N957" s="96"/>
      <c r="O957" s="95"/>
      <c r="P957" s="96"/>
      <c r="Q957" s="95"/>
      <c r="R957" s="96"/>
    </row>
    <row r="958" spans="1:18" x14ac:dyDescent="0.25">
      <c r="A958" s="92"/>
      <c r="B958" s="93"/>
      <c r="C958" s="92"/>
      <c r="D958" s="92"/>
      <c r="E958" s="92"/>
      <c r="F958" s="92"/>
      <c r="G958" s="95"/>
      <c r="H958" s="96"/>
      <c r="I958" s="93"/>
      <c r="J958" s="96"/>
      <c r="K958" s="95"/>
      <c r="L958" s="96"/>
      <c r="M958" s="95"/>
      <c r="N958" s="96"/>
      <c r="O958" s="95"/>
      <c r="P958" s="96"/>
      <c r="Q958" s="95"/>
      <c r="R958" s="96"/>
    </row>
    <row r="959" spans="1:18" x14ac:dyDescent="0.25">
      <c r="A959" s="92"/>
      <c r="B959" s="93"/>
      <c r="C959" s="92"/>
      <c r="D959" s="92"/>
      <c r="E959" s="92"/>
      <c r="F959" s="92"/>
      <c r="G959" s="95"/>
      <c r="H959" s="96"/>
      <c r="I959" s="93"/>
      <c r="J959" s="96"/>
      <c r="K959" s="95"/>
      <c r="L959" s="96"/>
      <c r="M959" s="95"/>
      <c r="N959" s="96"/>
      <c r="O959" s="95"/>
      <c r="P959" s="96"/>
      <c r="Q959" s="95"/>
      <c r="R959" s="96"/>
    </row>
    <row r="960" spans="1:18" x14ac:dyDescent="0.25">
      <c r="A960" s="92"/>
      <c r="B960" s="93"/>
      <c r="C960" s="92"/>
      <c r="D960" s="92"/>
      <c r="E960" s="92"/>
      <c r="F960" s="92"/>
      <c r="G960" s="95"/>
      <c r="H960" s="96"/>
      <c r="I960" s="93"/>
      <c r="J960" s="96"/>
      <c r="K960" s="95"/>
      <c r="L960" s="96"/>
      <c r="M960" s="95"/>
      <c r="N960" s="96"/>
      <c r="O960" s="95"/>
      <c r="P960" s="96"/>
      <c r="Q960" s="95"/>
      <c r="R960" s="96"/>
    </row>
    <row r="961" spans="1:18" x14ac:dyDescent="0.25">
      <c r="A961" s="92"/>
      <c r="B961" s="93"/>
      <c r="C961" s="92"/>
      <c r="D961" s="92"/>
      <c r="E961" s="92"/>
      <c r="F961" s="92"/>
      <c r="G961" s="95"/>
      <c r="H961" s="96"/>
      <c r="I961" s="93"/>
      <c r="J961" s="96"/>
      <c r="K961" s="95"/>
      <c r="L961" s="96"/>
      <c r="M961" s="95"/>
      <c r="N961" s="96"/>
      <c r="O961" s="95"/>
      <c r="P961" s="96"/>
      <c r="Q961" s="95"/>
      <c r="R961" s="96"/>
    </row>
    <row r="962" spans="1:18" x14ac:dyDescent="0.25">
      <c r="A962" s="92"/>
      <c r="B962" s="93"/>
      <c r="C962" s="92"/>
      <c r="D962" s="92"/>
      <c r="E962" s="92"/>
      <c r="F962" s="92"/>
      <c r="G962" s="95"/>
      <c r="H962" s="96"/>
      <c r="I962" s="93"/>
      <c r="J962" s="96"/>
      <c r="K962" s="95"/>
      <c r="L962" s="96"/>
      <c r="M962" s="95"/>
      <c r="N962" s="96"/>
      <c r="O962" s="95"/>
      <c r="P962" s="96"/>
      <c r="Q962" s="95"/>
      <c r="R962" s="96"/>
    </row>
    <row r="963" spans="1:18" x14ac:dyDescent="0.25">
      <c r="A963" s="92"/>
      <c r="B963" s="93"/>
      <c r="C963" s="92"/>
      <c r="D963" s="92"/>
      <c r="E963" s="92"/>
      <c r="F963" s="92"/>
      <c r="G963" s="95"/>
      <c r="H963" s="96"/>
      <c r="I963" s="93"/>
      <c r="J963" s="96"/>
      <c r="K963" s="95"/>
      <c r="L963" s="96"/>
      <c r="M963" s="95"/>
      <c r="N963" s="96"/>
      <c r="O963" s="95"/>
      <c r="P963" s="96"/>
      <c r="Q963" s="95"/>
      <c r="R963" s="96"/>
    </row>
    <row r="964" spans="1:18" x14ac:dyDescent="0.25">
      <c r="A964" s="92"/>
      <c r="B964" s="93"/>
      <c r="C964" s="92"/>
      <c r="D964" s="92"/>
      <c r="E964" s="92"/>
      <c r="F964" s="92"/>
      <c r="G964" s="95"/>
      <c r="H964" s="96"/>
      <c r="I964" s="93"/>
      <c r="J964" s="96"/>
      <c r="K964" s="95"/>
      <c r="L964" s="96"/>
      <c r="M964" s="95"/>
      <c r="N964" s="96"/>
      <c r="O964" s="95"/>
      <c r="P964" s="96"/>
      <c r="Q964" s="95"/>
      <c r="R964" s="96"/>
    </row>
    <row r="965" spans="1:18" x14ac:dyDescent="0.25">
      <c r="A965" s="92"/>
      <c r="B965" s="93"/>
      <c r="C965" s="92"/>
      <c r="D965" s="92"/>
      <c r="E965" s="92"/>
      <c r="F965" s="92"/>
      <c r="G965" s="95"/>
      <c r="H965" s="96"/>
      <c r="I965" s="93"/>
      <c r="J965" s="96"/>
      <c r="K965" s="95"/>
      <c r="L965" s="96"/>
      <c r="M965" s="95"/>
      <c r="N965" s="96"/>
      <c r="O965" s="95"/>
      <c r="P965" s="96"/>
      <c r="Q965" s="95"/>
      <c r="R965" s="96"/>
    </row>
    <row r="966" spans="1:18" x14ac:dyDescent="0.25">
      <c r="A966" s="92"/>
      <c r="B966" s="93"/>
      <c r="C966" s="92"/>
      <c r="D966" s="92"/>
      <c r="E966" s="92"/>
      <c r="F966" s="92"/>
      <c r="G966" s="95"/>
      <c r="H966" s="96"/>
      <c r="I966" s="93"/>
      <c r="J966" s="96"/>
      <c r="K966" s="95"/>
      <c r="L966" s="96"/>
      <c r="M966" s="95"/>
      <c r="N966" s="96"/>
      <c r="O966" s="95"/>
      <c r="P966" s="96"/>
      <c r="Q966" s="95"/>
      <c r="R966" s="96"/>
    </row>
    <row r="967" spans="1:18" x14ac:dyDescent="0.25">
      <c r="A967" s="92"/>
      <c r="B967" s="93"/>
      <c r="C967" s="92"/>
      <c r="D967" s="92"/>
      <c r="E967" s="92"/>
      <c r="F967" s="92"/>
      <c r="G967" s="95"/>
      <c r="H967" s="96"/>
      <c r="I967" s="93"/>
      <c r="J967" s="96"/>
      <c r="K967" s="95"/>
      <c r="L967" s="96"/>
      <c r="M967" s="95"/>
      <c r="N967" s="96"/>
      <c r="O967" s="95"/>
      <c r="P967" s="96"/>
      <c r="Q967" s="95"/>
      <c r="R967" s="96"/>
    </row>
    <row r="968" spans="1:18" x14ac:dyDescent="0.25">
      <c r="A968" s="92"/>
      <c r="B968" s="93"/>
      <c r="C968" s="92"/>
      <c r="D968" s="92"/>
      <c r="E968" s="92"/>
      <c r="F968" s="92"/>
      <c r="G968" s="95"/>
      <c r="H968" s="96"/>
      <c r="I968" s="93"/>
      <c r="J968" s="96"/>
      <c r="K968" s="95"/>
      <c r="L968" s="96"/>
      <c r="M968" s="95"/>
      <c r="N968" s="96"/>
      <c r="O968" s="95"/>
      <c r="P968" s="96"/>
      <c r="Q968" s="95"/>
      <c r="R968" s="96"/>
    </row>
    <row r="969" spans="1:18" x14ac:dyDescent="0.25">
      <c r="A969" s="92"/>
      <c r="B969" s="93"/>
      <c r="C969" s="92"/>
      <c r="D969" s="92"/>
      <c r="E969" s="92"/>
      <c r="F969" s="92"/>
      <c r="G969" s="95"/>
      <c r="H969" s="96"/>
      <c r="I969" s="93"/>
      <c r="J969" s="96"/>
      <c r="K969" s="95"/>
      <c r="L969" s="96"/>
      <c r="M969" s="95"/>
      <c r="N969" s="96"/>
      <c r="O969" s="95"/>
      <c r="P969" s="96"/>
      <c r="Q969" s="95"/>
      <c r="R969" s="96"/>
    </row>
    <row r="970" spans="1:18" x14ac:dyDescent="0.25">
      <c r="A970" s="92"/>
      <c r="B970" s="93"/>
      <c r="C970" s="92"/>
      <c r="D970" s="92"/>
      <c r="E970" s="92"/>
      <c r="F970" s="92"/>
      <c r="G970" s="95"/>
      <c r="H970" s="96"/>
      <c r="I970" s="93"/>
      <c r="J970" s="96"/>
      <c r="K970" s="95"/>
      <c r="L970" s="96"/>
      <c r="M970" s="95"/>
      <c r="N970" s="96"/>
      <c r="O970" s="95"/>
      <c r="P970" s="96"/>
      <c r="Q970" s="95"/>
      <c r="R970" s="96"/>
    </row>
    <row r="971" spans="1:18" x14ac:dyDescent="0.25">
      <c r="A971" s="92"/>
      <c r="B971" s="93"/>
      <c r="C971" s="92"/>
      <c r="D971" s="92"/>
      <c r="E971" s="92"/>
      <c r="F971" s="92"/>
      <c r="G971" s="95"/>
      <c r="H971" s="96"/>
      <c r="I971" s="93"/>
      <c r="J971" s="96"/>
      <c r="K971" s="95"/>
      <c r="L971" s="96"/>
      <c r="M971" s="95"/>
      <c r="N971" s="96"/>
      <c r="O971" s="95"/>
      <c r="P971" s="96"/>
      <c r="Q971" s="95"/>
      <c r="R971" s="96"/>
    </row>
    <row r="972" spans="1:18" x14ac:dyDescent="0.25">
      <c r="A972" s="92"/>
      <c r="B972" s="93"/>
      <c r="C972" s="92"/>
      <c r="D972" s="92"/>
      <c r="E972" s="92"/>
      <c r="F972" s="92"/>
      <c r="G972" s="95"/>
      <c r="H972" s="96"/>
      <c r="I972" s="93"/>
      <c r="J972" s="96"/>
      <c r="K972" s="95"/>
      <c r="L972" s="96"/>
      <c r="M972" s="95"/>
      <c r="N972" s="96"/>
      <c r="O972" s="95"/>
      <c r="P972" s="96"/>
      <c r="Q972" s="95"/>
      <c r="R972" s="96"/>
    </row>
    <row r="973" spans="1:18" x14ac:dyDescent="0.25">
      <c r="A973" s="92"/>
      <c r="B973" s="93"/>
      <c r="C973" s="92"/>
      <c r="D973" s="92"/>
      <c r="E973" s="92"/>
      <c r="F973" s="92"/>
      <c r="G973" s="95"/>
      <c r="H973" s="96"/>
      <c r="I973" s="93"/>
      <c r="J973" s="96"/>
      <c r="K973" s="95"/>
      <c r="L973" s="96"/>
      <c r="M973" s="95"/>
      <c r="N973" s="96"/>
      <c r="O973" s="95"/>
      <c r="P973" s="96"/>
      <c r="Q973" s="95"/>
      <c r="R973" s="96"/>
    </row>
    <row r="974" spans="1:18" x14ac:dyDescent="0.25">
      <c r="A974" s="92"/>
      <c r="B974" s="93"/>
      <c r="C974" s="92"/>
      <c r="D974" s="92"/>
      <c r="E974" s="92"/>
      <c r="F974" s="92"/>
      <c r="G974" s="95"/>
      <c r="H974" s="96"/>
      <c r="I974" s="93"/>
      <c r="J974" s="96"/>
      <c r="K974" s="95"/>
      <c r="L974" s="96"/>
      <c r="M974" s="95"/>
      <c r="N974" s="96"/>
      <c r="O974" s="95"/>
      <c r="P974" s="96"/>
      <c r="Q974" s="95"/>
      <c r="R974" s="96"/>
    </row>
    <row r="975" spans="1:18" x14ac:dyDescent="0.25">
      <c r="A975" s="92"/>
      <c r="B975" s="93"/>
      <c r="C975" s="92"/>
      <c r="D975" s="92"/>
      <c r="E975" s="92"/>
      <c r="F975" s="92"/>
      <c r="G975" s="95"/>
      <c r="H975" s="96"/>
      <c r="I975" s="93"/>
      <c r="J975" s="96"/>
      <c r="K975" s="95"/>
      <c r="L975" s="96"/>
      <c r="M975" s="95"/>
      <c r="N975" s="96"/>
      <c r="O975" s="95"/>
      <c r="P975" s="96"/>
      <c r="Q975" s="95"/>
      <c r="R975" s="96"/>
    </row>
    <row r="976" spans="1:18" x14ac:dyDescent="0.25">
      <c r="A976" s="92"/>
      <c r="B976" s="93"/>
      <c r="C976" s="92"/>
      <c r="D976" s="92"/>
      <c r="E976" s="92"/>
      <c r="F976" s="92"/>
      <c r="G976" s="95"/>
      <c r="H976" s="96"/>
      <c r="I976" s="93"/>
      <c r="J976" s="96"/>
      <c r="K976" s="95"/>
      <c r="L976" s="96"/>
      <c r="M976" s="95"/>
      <c r="N976" s="96"/>
      <c r="O976" s="95"/>
      <c r="P976" s="96"/>
      <c r="Q976" s="95"/>
      <c r="R976" s="96"/>
    </row>
    <row r="977" spans="1:18" x14ac:dyDescent="0.25">
      <c r="A977" s="92"/>
      <c r="B977" s="93"/>
      <c r="C977" s="92"/>
      <c r="D977" s="92"/>
      <c r="E977" s="92"/>
      <c r="F977" s="92"/>
      <c r="G977" s="95"/>
      <c r="H977" s="96"/>
      <c r="I977" s="93"/>
      <c r="J977" s="96"/>
      <c r="K977" s="95"/>
      <c r="L977" s="96"/>
      <c r="M977" s="95"/>
      <c r="N977" s="96"/>
      <c r="O977" s="95"/>
      <c r="P977" s="96"/>
      <c r="Q977" s="95"/>
      <c r="R977" s="96"/>
    </row>
    <row r="978" spans="1:18" x14ac:dyDescent="0.25">
      <c r="A978" s="92"/>
      <c r="B978" s="93"/>
      <c r="C978" s="92"/>
      <c r="D978" s="92"/>
      <c r="E978" s="92"/>
      <c r="F978" s="92"/>
      <c r="G978" s="95"/>
      <c r="H978" s="96"/>
      <c r="I978" s="93"/>
      <c r="J978" s="96"/>
      <c r="K978" s="95"/>
      <c r="L978" s="96"/>
      <c r="M978" s="95"/>
      <c r="N978" s="96"/>
      <c r="O978" s="95"/>
      <c r="P978" s="96"/>
      <c r="Q978" s="95"/>
      <c r="R978" s="96"/>
    </row>
    <row r="979" spans="1:18" x14ac:dyDescent="0.25">
      <c r="A979" s="92"/>
      <c r="B979" s="93"/>
      <c r="C979" s="92"/>
      <c r="D979" s="92"/>
      <c r="E979" s="92"/>
      <c r="F979" s="92"/>
      <c r="G979" s="95"/>
      <c r="H979" s="96"/>
      <c r="I979" s="93"/>
      <c r="J979" s="96"/>
      <c r="K979" s="95"/>
      <c r="L979" s="96"/>
      <c r="M979" s="95"/>
      <c r="N979" s="96"/>
      <c r="O979" s="95"/>
      <c r="P979" s="96"/>
      <c r="Q979" s="95"/>
      <c r="R979" s="96"/>
    </row>
    <row r="980" spans="1:18" x14ac:dyDescent="0.25">
      <c r="A980" s="92"/>
      <c r="B980" s="93"/>
      <c r="C980" s="92"/>
      <c r="D980" s="92"/>
      <c r="E980" s="92"/>
      <c r="F980" s="92"/>
      <c r="G980" s="95"/>
      <c r="H980" s="96"/>
      <c r="I980" s="93"/>
      <c r="J980" s="96"/>
      <c r="K980" s="95"/>
      <c r="L980" s="96"/>
      <c r="M980" s="95"/>
      <c r="N980" s="96"/>
      <c r="O980" s="95"/>
      <c r="P980" s="96"/>
      <c r="Q980" s="95"/>
      <c r="R980" s="96"/>
    </row>
    <row r="981" spans="1:18" x14ac:dyDescent="0.25">
      <c r="A981" s="92"/>
      <c r="B981" s="93"/>
      <c r="C981" s="92"/>
      <c r="D981" s="92"/>
      <c r="E981" s="92"/>
      <c r="F981" s="92"/>
      <c r="G981" s="95"/>
      <c r="H981" s="96"/>
      <c r="I981" s="93"/>
      <c r="J981" s="96"/>
      <c r="K981" s="95"/>
      <c r="L981" s="96"/>
      <c r="M981" s="95"/>
      <c r="N981" s="96"/>
      <c r="O981" s="95"/>
      <c r="P981" s="96"/>
      <c r="Q981" s="95"/>
      <c r="R981" s="96"/>
    </row>
    <row r="982" spans="1:18" x14ac:dyDescent="0.25">
      <c r="A982" s="92"/>
      <c r="B982" s="93"/>
      <c r="C982" s="92"/>
      <c r="D982" s="92"/>
      <c r="E982" s="92"/>
      <c r="F982" s="92"/>
      <c r="G982" s="95"/>
      <c r="H982" s="96"/>
      <c r="I982" s="93"/>
      <c r="J982" s="96"/>
      <c r="K982" s="95"/>
      <c r="L982" s="96"/>
      <c r="M982" s="95"/>
      <c r="N982" s="96"/>
      <c r="O982" s="95"/>
      <c r="P982" s="96"/>
      <c r="Q982" s="95"/>
      <c r="R982" s="96"/>
    </row>
    <row r="983" spans="1:18" x14ac:dyDescent="0.25">
      <c r="A983" s="92"/>
      <c r="B983" s="93"/>
      <c r="C983" s="92"/>
      <c r="D983" s="92"/>
      <c r="E983" s="92"/>
      <c r="F983" s="92"/>
      <c r="G983" s="95"/>
      <c r="H983" s="96"/>
      <c r="I983" s="93"/>
      <c r="J983" s="96"/>
      <c r="K983" s="95"/>
      <c r="L983" s="96"/>
      <c r="M983" s="95"/>
      <c r="N983" s="96"/>
      <c r="O983" s="95"/>
      <c r="P983" s="96"/>
      <c r="Q983" s="95"/>
      <c r="R983" s="96"/>
    </row>
    <row r="984" spans="1:18" x14ac:dyDescent="0.25">
      <c r="A984" s="92"/>
      <c r="B984" s="93"/>
      <c r="C984" s="92"/>
      <c r="D984" s="92"/>
      <c r="E984" s="92"/>
      <c r="F984" s="92"/>
      <c r="G984" s="95"/>
      <c r="H984" s="96"/>
      <c r="I984" s="93"/>
      <c r="J984" s="96"/>
      <c r="K984" s="95"/>
      <c r="L984" s="96"/>
      <c r="M984" s="95"/>
      <c r="N984" s="96"/>
      <c r="O984" s="95"/>
      <c r="P984" s="96"/>
      <c r="Q984" s="95"/>
      <c r="R984" s="96"/>
    </row>
    <row r="985" spans="1:18" x14ac:dyDescent="0.25">
      <c r="A985" s="92"/>
      <c r="B985" s="93"/>
      <c r="C985" s="92"/>
      <c r="D985" s="92"/>
      <c r="E985" s="92"/>
      <c r="F985" s="92"/>
      <c r="G985" s="95"/>
      <c r="H985" s="96"/>
      <c r="I985" s="93"/>
      <c r="J985" s="96"/>
      <c r="K985" s="95"/>
      <c r="L985" s="96"/>
      <c r="M985" s="95"/>
      <c r="N985" s="96"/>
      <c r="O985" s="95"/>
      <c r="P985" s="96"/>
      <c r="Q985" s="95"/>
      <c r="R985" s="96"/>
    </row>
    <row r="986" spans="1:18" x14ac:dyDescent="0.25">
      <c r="A986" s="92"/>
      <c r="B986" s="93"/>
      <c r="C986" s="92"/>
      <c r="D986" s="92"/>
      <c r="E986" s="92"/>
      <c r="F986" s="92"/>
      <c r="G986" s="95"/>
      <c r="H986" s="96"/>
      <c r="I986" s="93"/>
      <c r="J986" s="96"/>
      <c r="K986" s="95"/>
      <c r="L986" s="96"/>
      <c r="M986" s="95"/>
      <c r="N986" s="96"/>
      <c r="O986" s="95"/>
      <c r="P986" s="96"/>
      <c r="Q986" s="95"/>
      <c r="R986" s="96"/>
    </row>
    <row r="987" spans="1:18" x14ac:dyDescent="0.25">
      <c r="A987" s="92"/>
      <c r="B987" s="93"/>
      <c r="C987" s="92"/>
      <c r="D987" s="92"/>
      <c r="E987" s="92"/>
      <c r="F987" s="92"/>
      <c r="G987" s="95"/>
      <c r="H987" s="96"/>
      <c r="I987" s="93"/>
      <c r="J987" s="96"/>
      <c r="K987" s="95"/>
      <c r="L987" s="96"/>
      <c r="M987" s="95"/>
      <c r="N987" s="96"/>
      <c r="O987" s="95"/>
      <c r="P987" s="96"/>
      <c r="Q987" s="95"/>
      <c r="R987" s="96"/>
    </row>
    <row r="988" spans="1:18" x14ac:dyDescent="0.25">
      <c r="A988" s="92"/>
      <c r="B988" s="93"/>
      <c r="C988" s="92"/>
      <c r="D988" s="92"/>
      <c r="E988" s="92"/>
      <c r="F988" s="92"/>
      <c r="G988" s="95"/>
      <c r="H988" s="96"/>
      <c r="I988" s="93"/>
      <c r="J988" s="96"/>
      <c r="K988" s="95"/>
      <c r="L988" s="96"/>
      <c r="M988" s="95"/>
      <c r="N988" s="96"/>
      <c r="O988" s="95"/>
      <c r="P988" s="96"/>
      <c r="Q988" s="95"/>
      <c r="R988" s="96"/>
    </row>
    <row r="989" spans="1:18" x14ac:dyDescent="0.25">
      <c r="A989" s="92"/>
      <c r="B989" s="93"/>
      <c r="C989" s="92"/>
      <c r="D989" s="92"/>
      <c r="E989" s="92"/>
      <c r="F989" s="92"/>
      <c r="G989" s="95"/>
      <c r="H989" s="96"/>
      <c r="I989" s="93"/>
      <c r="J989" s="96"/>
      <c r="K989" s="95"/>
      <c r="L989" s="96"/>
      <c r="M989" s="95"/>
      <c r="N989" s="96"/>
      <c r="O989" s="95"/>
      <c r="P989" s="96"/>
      <c r="Q989" s="95"/>
      <c r="R989" s="96"/>
    </row>
    <row r="990" spans="1:18" x14ac:dyDescent="0.25">
      <c r="A990" s="92"/>
      <c r="B990" s="93"/>
      <c r="C990" s="92"/>
      <c r="D990" s="92"/>
      <c r="E990" s="92"/>
      <c r="F990" s="92"/>
      <c r="G990" s="95"/>
      <c r="H990" s="96"/>
      <c r="I990" s="93"/>
      <c r="J990" s="96"/>
      <c r="K990" s="95"/>
      <c r="L990" s="96"/>
      <c r="M990" s="95"/>
      <c r="N990" s="96"/>
      <c r="O990" s="95"/>
      <c r="P990" s="96"/>
      <c r="Q990" s="95"/>
      <c r="R990" s="96"/>
    </row>
    <row r="991" spans="1:18" x14ac:dyDescent="0.25">
      <c r="A991" s="92"/>
      <c r="B991" s="93"/>
      <c r="C991" s="92"/>
      <c r="D991" s="92"/>
      <c r="E991" s="92"/>
      <c r="F991" s="92"/>
      <c r="G991" s="95"/>
      <c r="H991" s="96"/>
      <c r="I991" s="93"/>
      <c r="J991" s="96"/>
      <c r="K991" s="95"/>
      <c r="L991" s="96"/>
      <c r="M991" s="95"/>
      <c r="N991" s="96"/>
      <c r="O991" s="95"/>
      <c r="P991" s="96"/>
      <c r="Q991" s="95"/>
      <c r="R991" s="96"/>
    </row>
    <row r="992" spans="1:18" x14ac:dyDescent="0.25">
      <c r="A992" s="92"/>
      <c r="B992" s="93"/>
      <c r="C992" s="92"/>
      <c r="D992" s="92"/>
      <c r="E992" s="92"/>
      <c r="F992" s="92"/>
      <c r="G992" s="95"/>
      <c r="H992" s="96"/>
      <c r="I992" s="93"/>
      <c r="J992" s="96"/>
      <c r="K992" s="95"/>
      <c r="L992" s="96"/>
      <c r="M992" s="95"/>
      <c r="N992" s="96"/>
      <c r="O992" s="95"/>
      <c r="P992" s="96"/>
      <c r="Q992" s="95"/>
      <c r="R992" s="96"/>
    </row>
    <row r="993" spans="1:18" x14ac:dyDescent="0.25">
      <c r="A993" s="92"/>
      <c r="B993" s="93"/>
      <c r="C993" s="92"/>
      <c r="D993" s="92"/>
      <c r="E993" s="92"/>
      <c r="F993" s="92"/>
      <c r="G993" s="95"/>
      <c r="H993" s="96"/>
      <c r="I993" s="93"/>
      <c r="J993" s="96"/>
      <c r="K993" s="95"/>
      <c r="L993" s="96"/>
      <c r="M993" s="95"/>
      <c r="N993" s="96"/>
      <c r="O993" s="95"/>
      <c r="P993" s="96"/>
      <c r="Q993" s="95"/>
      <c r="R993" s="96"/>
    </row>
    <row r="994" spans="1:18" x14ac:dyDescent="0.25">
      <c r="A994" s="92"/>
      <c r="B994" s="93"/>
      <c r="C994" s="92"/>
      <c r="D994" s="92"/>
      <c r="E994" s="92"/>
      <c r="F994" s="92"/>
      <c r="G994" s="95"/>
      <c r="H994" s="96"/>
      <c r="I994" s="93"/>
      <c r="J994" s="96"/>
      <c r="K994" s="95"/>
      <c r="L994" s="96"/>
      <c r="M994" s="95"/>
      <c r="N994" s="96"/>
      <c r="O994" s="95"/>
      <c r="P994" s="96"/>
      <c r="Q994" s="95"/>
      <c r="R994" s="96"/>
    </row>
    <row r="995" spans="1:18" x14ac:dyDescent="0.25">
      <c r="A995" s="92"/>
      <c r="B995" s="93"/>
      <c r="C995" s="92"/>
      <c r="D995" s="92"/>
      <c r="E995" s="92"/>
      <c r="F995" s="92"/>
      <c r="G995" s="95"/>
      <c r="H995" s="96"/>
      <c r="I995" s="93"/>
      <c r="J995" s="96"/>
      <c r="K995" s="95"/>
      <c r="L995" s="96"/>
      <c r="M995" s="95"/>
      <c r="N995" s="96"/>
      <c r="O995" s="95"/>
      <c r="P995" s="96"/>
      <c r="Q995" s="95"/>
      <c r="R995" s="96"/>
    </row>
    <row r="996" spans="1:18" x14ac:dyDescent="0.25">
      <c r="A996" s="92"/>
      <c r="B996" s="93"/>
      <c r="C996" s="92"/>
      <c r="D996" s="92"/>
      <c r="E996" s="92"/>
      <c r="F996" s="92"/>
      <c r="G996" s="95"/>
      <c r="H996" s="96"/>
      <c r="I996" s="93"/>
      <c r="J996" s="96"/>
      <c r="K996" s="95"/>
      <c r="L996" s="96"/>
      <c r="M996" s="95"/>
      <c r="N996" s="96"/>
      <c r="O996" s="95"/>
      <c r="P996" s="96"/>
      <c r="Q996" s="95"/>
      <c r="R996" s="96"/>
    </row>
    <row r="997" spans="1:18" x14ac:dyDescent="0.25">
      <c r="A997" s="92"/>
      <c r="B997" s="93"/>
      <c r="C997" s="92"/>
      <c r="D997" s="92"/>
      <c r="E997" s="92"/>
      <c r="F997" s="92"/>
      <c r="G997" s="95"/>
      <c r="H997" s="96"/>
      <c r="I997" s="93"/>
      <c r="J997" s="96"/>
      <c r="K997" s="95"/>
      <c r="L997" s="96"/>
      <c r="M997" s="95"/>
      <c r="N997" s="96"/>
      <c r="O997" s="95"/>
      <c r="P997" s="96"/>
      <c r="Q997" s="95"/>
      <c r="R997" s="96"/>
    </row>
    <row r="998" spans="1:18" x14ac:dyDescent="0.25">
      <c r="A998" s="92"/>
      <c r="B998" s="93"/>
      <c r="C998" s="92"/>
      <c r="D998" s="92"/>
      <c r="E998" s="92"/>
      <c r="F998" s="92"/>
      <c r="G998" s="95"/>
      <c r="H998" s="96"/>
      <c r="I998" s="93"/>
      <c r="J998" s="96"/>
      <c r="K998" s="95"/>
      <c r="L998" s="96"/>
      <c r="M998" s="95"/>
      <c r="N998" s="96"/>
      <c r="O998" s="95"/>
      <c r="P998" s="96"/>
      <c r="Q998" s="95"/>
      <c r="R998" s="96"/>
    </row>
    <row r="999" spans="1:18" x14ac:dyDescent="0.25">
      <c r="A999" s="92"/>
      <c r="B999" s="93"/>
      <c r="C999" s="92"/>
      <c r="D999" s="92"/>
      <c r="E999" s="92"/>
      <c r="F999" s="92"/>
      <c r="G999" s="95"/>
      <c r="H999" s="96"/>
      <c r="I999" s="93"/>
      <c r="J999" s="96"/>
      <c r="K999" s="95"/>
      <c r="L999" s="96"/>
      <c r="M999" s="95"/>
      <c r="N999" s="96"/>
      <c r="O999" s="95"/>
      <c r="P999" s="96"/>
      <c r="Q999" s="95"/>
      <c r="R999" s="96"/>
    </row>
    <row r="1000" spans="1:18" x14ac:dyDescent="0.25">
      <c r="A1000" s="92"/>
      <c r="B1000" s="93"/>
      <c r="C1000" s="92"/>
      <c r="D1000" s="92"/>
      <c r="E1000" s="92"/>
      <c r="F1000" s="92"/>
      <c r="G1000" s="95"/>
      <c r="H1000" s="96"/>
      <c r="I1000" s="93"/>
      <c r="J1000" s="96"/>
      <c r="K1000" s="95"/>
      <c r="L1000" s="96"/>
      <c r="M1000" s="95"/>
      <c r="N1000" s="96"/>
      <c r="O1000" s="95"/>
      <c r="P1000" s="96"/>
      <c r="Q1000" s="95"/>
      <c r="R1000" s="96"/>
    </row>
    <row r="1001" spans="1:18" x14ac:dyDescent="0.25">
      <c r="A1001" s="92"/>
      <c r="B1001" s="93"/>
      <c r="C1001" s="92"/>
      <c r="D1001" s="92"/>
      <c r="E1001" s="92"/>
      <c r="F1001" s="92"/>
      <c r="G1001" s="95"/>
      <c r="H1001" s="96"/>
      <c r="I1001" s="93"/>
      <c r="J1001" s="96"/>
      <c r="K1001" s="95"/>
      <c r="L1001" s="96"/>
      <c r="M1001" s="95"/>
      <c r="N1001" s="96"/>
      <c r="O1001" s="95"/>
      <c r="P1001" s="96"/>
      <c r="Q1001" s="95"/>
      <c r="R1001" s="96"/>
    </row>
    <row r="1002" spans="1:18" x14ac:dyDescent="0.25">
      <c r="A1002" s="92"/>
      <c r="B1002" s="93"/>
      <c r="C1002" s="92"/>
      <c r="D1002" s="92"/>
      <c r="E1002" s="92"/>
      <c r="F1002" s="92"/>
      <c r="G1002" s="95"/>
      <c r="H1002" s="96"/>
      <c r="I1002" s="93"/>
      <c r="J1002" s="96"/>
      <c r="K1002" s="95"/>
      <c r="L1002" s="96"/>
      <c r="M1002" s="95"/>
      <c r="N1002" s="96"/>
      <c r="O1002" s="95"/>
      <c r="P1002" s="96"/>
      <c r="Q1002" s="95"/>
      <c r="R1002" s="96"/>
    </row>
    <row r="1003" spans="1:18" x14ac:dyDescent="0.25">
      <c r="A1003" s="92"/>
      <c r="B1003" s="93"/>
      <c r="C1003" s="92"/>
      <c r="D1003" s="92"/>
      <c r="E1003" s="92"/>
      <c r="F1003" s="92"/>
      <c r="G1003" s="95"/>
      <c r="H1003" s="96"/>
      <c r="I1003" s="93"/>
      <c r="J1003" s="96"/>
      <c r="K1003" s="95"/>
      <c r="L1003" s="96"/>
      <c r="M1003" s="95"/>
      <c r="N1003" s="96"/>
      <c r="O1003" s="95"/>
      <c r="P1003" s="96"/>
      <c r="Q1003" s="95"/>
      <c r="R1003" s="96"/>
    </row>
    <row r="1004" spans="1:18" x14ac:dyDescent="0.25">
      <c r="A1004" s="92"/>
      <c r="B1004" s="93"/>
      <c r="C1004" s="92"/>
      <c r="D1004" s="92"/>
      <c r="E1004" s="92"/>
      <c r="F1004" s="92"/>
      <c r="G1004" s="95"/>
      <c r="H1004" s="96"/>
      <c r="I1004" s="93"/>
      <c r="J1004" s="96"/>
      <c r="K1004" s="95"/>
      <c r="L1004" s="96"/>
      <c r="M1004" s="95"/>
      <c r="N1004" s="96"/>
      <c r="O1004" s="95"/>
      <c r="P1004" s="96"/>
      <c r="Q1004" s="95"/>
      <c r="R1004" s="96"/>
    </row>
    <row r="1005" spans="1:18" x14ac:dyDescent="0.25">
      <c r="A1005" s="92"/>
      <c r="B1005" s="93"/>
      <c r="C1005" s="92"/>
      <c r="D1005" s="92"/>
      <c r="E1005" s="92"/>
      <c r="F1005" s="92"/>
      <c r="G1005" s="95"/>
      <c r="H1005" s="96"/>
      <c r="I1005" s="93"/>
      <c r="J1005" s="96"/>
      <c r="K1005" s="95"/>
      <c r="L1005" s="96"/>
      <c r="M1005" s="95"/>
      <c r="N1005" s="96"/>
      <c r="O1005" s="95"/>
      <c r="P1005" s="96"/>
      <c r="Q1005" s="95"/>
      <c r="R1005" s="96"/>
    </row>
    <row r="1006" spans="1:18" x14ac:dyDescent="0.25">
      <c r="A1006" s="92"/>
      <c r="B1006" s="93"/>
      <c r="C1006" s="92"/>
      <c r="D1006" s="92"/>
      <c r="E1006" s="92"/>
      <c r="F1006" s="92"/>
      <c r="G1006" s="95"/>
      <c r="H1006" s="96"/>
      <c r="I1006" s="93"/>
      <c r="J1006" s="96"/>
      <c r="K1006" s="95"/>
      <c r="L1006" s="96"/>
      <c r="M1006" s="95"/>
      <c r="N1006" s="96"/>
      <c r="O1006" s="95"/>
      <c r="P1006" s="96"/>
      <c r="Q1006" s="95"/>
      <c r="R1006" s="96"/>
    </row>
    <row r="1007" spans="1:18" x14ac:dyDescent="0.25">
      <c r="A1007" s="92"/>
      <c r="B1007" s="93"/>
      <c r="C1007" s="92"/>
      <c r="D1007" s="92"/>
      <c r="E1007" s="92"/>
      <c r="F1007" s="92"/>
      <c r="G1007" s="95"/>
      <c r="H1007" s="96"/>
      <c r="I1007" s="93"/>
      <c r="J1007" s="96"/>
      <c r="K1007" s="95"/>
      <c r="L1007" s="96"/>
      <c r="M1007" s="95"/>
      <c r="N1007" s="96"/>
      <c r="O1007" s="95"/>
      <c r="P1007" s="96"/>
      <c r="Q1007" s="95"/>
      <c r="R1007" s="96"/>
    </row>
    <row r="1008" spans="1:18" x14ac:dyDescent="0.25">
      <c r="A1008" s="92"/>
      <c r="B1008" s="93"/>
      <c r="C1008" s="92"/>
      <c r="D1008" s="92"/>
      <c r="E1008" s="92"/>
      <c r="F1008" s="92"/>
      <c r="G1008" s="95"/>
      <c r="H1008" s="96"/>
      <c r="I1008" s="93"/>
      <c r="J1008" s="96"/>
      <c r="K1008" s="95"/>
      <c r="L1008" s="96"/>
      <c r="M1008" s="95"/>
      <c r="N1008" s="96"/>
      <c r="O1008" s="95"/>
      <c r="P1008" s="96"/>
      <c r="Q1008" s="95"/>
      <c r="R1008" s="96"/>
    </row>
    <row r="1009" spans="1:18" x14ac:dyDescent="0.25">
      <c r="A1009" s="92"/>
      <c r="B1009" s="93"/>
      <c r="C1009" s="92"/>
      <c r="D1009" s="92"/>
      <c r="E1009" s="92"/>
      <c r="F1009" s="92"/>
      <c r="G1009" s="95"/>
      <c r="H1009" s="96"/>
      <c r="I1009" s="93"/>
      <c r="J1009" s="96"/>
      <c r="K1009" s="95"/>
      <c r="L1009" s="96"/>
      <c r="M1009" s="95"/>
      <c r="N1009" s="96"/>
      <c r="O1009" s="95"/>
      <c r="P1009" s="96"/>
      <c r="Q1009" s="95"/>
      <c r="R1009" s="96"/>
    </row>
    <row r="1010" spans="1:18" x14ac:dyDescent="0.25">
      <c r="A1010" s="92"/>
      <c r="B1010" s="93"/>
      <c r="C1010" s="92"/>
      <c r="D1010" s="92"/>
      <c r="E1010" s="92"/>
      <c r="F1010" s="92"/>
      <c r="G1010" s="95"/>
      <c r="H1010" s="96"/>
      <c r="I1010" s="93"/>
      <c r="J1010" s="96"/>
      <c r="K1010" s="95"/>
      <c r="L1010" s="96"/>
      <c r="M1010" s="95"/>
      <c r="N1010" s="96"/>
      <c r="O1010" s="95"/>
      <c r="P1010" s="96"/>
      <c r="Q1010" s="95"/>
      <c r="R1010" s="96"/>
    </row>
    <row r="1011" spans="1:18" x14ac:dyDescent="0.25">
      <c r="A1011" s="92"/>
      <c r="B1011" s="93"/>
      <c r="C1011" s="92"/>
      <c r="D1011" s="92"/>
      <c r="E1011" s="92"/>
      <c r="F1011" s="92"/>
      <c r="G1011" s="95"/>
      <c r="H1011" s="96"/>
      <c r="I1011" s="93"/>
      <c r="J1011" s="96"/>
      <c r="K1011" s="95"/>
      <c r="L1011" s="96"/>
      <c r="M1011" s="95"/>
      <c r="N1011" s="96"/>
      <c r="O1011" s="95"/>
      <c r="P1011" s="96"/>
      <c r="Q1011" s="95"/>
      <c r="R1011" s="96"/>
    </row>
    <row r="1012" spans="1:18" x14ac:dyDescent="0.25">
      <c r="A1012" s="92"/>
      <c r="B1012" s="93"/>
      <c r="C1012" s="92"/>
      <c r="D1012" s="92"/>
      <c r="E1012" s="92"/>
      <c r="F1012" s="92"/>
      <c r="G1012" s="95"/>
      <c r="H1012" s="96"/>
      <c r="I1012" s="93"/>
      <c r="J1012" s="96"/>
      <c r="K1012" s="95"/>
      <c r="L1012" s="96"/>
      <c r="M1012" s="95"/>
      <c r="N1012" s="96"/>
      <c r="O1012" s="95"/>
      <c r="P1012" s="96"/>
      <c r="Q1012" s="95"/>
      <c r="R1012" s="96"/>
    </row>
    <row r="1013" spans="1:18" x14ac:dyDescent="0.25">
      <c r="A1013" s="92"/>
      <c r="B1013" s="93"/>
      <c r="C1013" s="92"/>
      <c r="D1013" s="92"/>
      <c r="E1013" s="92"/>
      <c r="F1013" s="92"/>
      <c r="G1013" s="95"/>
      <c r="H1013" s="96"/>
      <c r="I1013" s="93"/>
      <c r="J1013" s="96"/>
      <c r="K1013" s="95"/>
      <c r="L1013" s="96"/>
      <c r="M1013" s="95"/>
      <c r="N1013" s="96"/>
      <c r="O1013" s="95"/>
      <c r="P1013" s="96"/>
      <c r="Q1013" s="95"/>
      <c r="R1013" s="96"/>
    </row>
    <row r="1014" spans="1:18" x14ac:dyDescent="0.25">
      <c r="A1014" s="92"/>
      <c r="B1014" s="93"/>
      <c r="C1014" s="92"/>
      <c r="D1014" s="92"/>
      <c r="E1014" s="92"/>
      <c r="F1014" s="92"/>
      <c r="G1014" s="95"/>
      <c r="H1014" s="96"/>
      <c r="I1014" s="93"/>
      <c r="J1014" s="96"/>
      <c r="K1014" s="95"/>
      <c r="L1014" s="96"/>
      <c r="M1014" s="95"/>
      <c r="N1014" s="96"/>
      <c r="O1014" s="95"/>
      <c r="P1014" s="96"/>
      <c r="Q1014" s="95"/>
      <c r="R1014" s="96"/>
    </row>
    <row r="1015" spans="1:18" x14ac:dyDescent="0.25">
      <c r="A1015" s="92"/>
      <c r="B1015" s="93"/>
      <c r="C1015" s="92"/>
      <c r="D1015" s="92"/>
      <c r="E1015" s="92"/>
      <c r="F1015" s="92"/>
      <c r="G1015" s="95"/>
      <c r="H1015" s="96"/>
      <c r="I1015" s="93"/>
      <c r="J1015" s="96"/>
      <c r="K1015" s="95"/>
      <c r="L1015" s="96"/>
      <c r="M1015" s="95"/>
      <c r="N1015" s="96"/>
      <c r="O1015" s="95"/>
      <c r="P1015" s="96"/>
      <c r="Q1015" s="95"/>
      <c r="R1015" s="96"/>
    </row>
    <row r="1016" spans="1:18" x14ac:dyDescent="0.25">
      <c r="A1016" s="92"/>
      <c r="B1016" s="93"/>
      <c r="C1016" s="92"/>
      <c r="D1016" s="92"/>
      <c r="E1016" s="92"/>
      <c r="F1016" s="92"/>
      <c r="G1016" s="95"/>
      <c r="H1016" s="96"/>
      <c r="I1016" s="93"/>
      <c r="J1016" s="96"/>
      <c r="K1016" s="95"/>
      <c r="L1016" s="96"/>
      <c r="M1016" s="95"/>
      <c r="N1016" s="96"/>
      <c r="O1016" s="95"/>
      <c r="P1016" s="96"/>
      <c r="Q1016" s="95"/>
      <c r="R1016" s="96"/>
    </row>
    <row r="1017" spans="1:18" x14ac:dyDescent="0.25">
      <c r="A1017" s="92"/>
      <c r="B1017" s="93"/>
      <c r="C1017" s="92"/>
      <c r="D1017" s="92"/>
      <c r="E1017" s="92"/>
      <c r="F1017" s="92"/>
      <c r="G1017" s="95"/>
      <c r="H1017" s="96"/>
      <c r="I1017" s="93"/>
      <c r="J1017" s="96"/>
      <c r="K1017" s="95"/>
      <c r="L1017" s="96"/>
      <c r="M1017" s="95"/>
      <c r="N1017" s="96"/>
      <c r="O1017" s="95"/>
      <c r="P1017" s="96"/>
      <c r="Q1017" s="95"/>
      <c r="R1017" s="96"/>
    </row>
    <row r="1018" spans="1:18" x14ac:dyDescent="0.25">
      <c r="A1018" s="92"/>
      <c r="B1018" s="93"/>
      <c r="C1018" s="92"/>
      <c r="D1018" s="92"/>
      <c r="E1018" s="92"/>
      <c r="F1018" s="92"/>
      <c r="G1018" s="95"/>
      <c r="H1018" s="96"/>
      <c r="I1018" s="93"/>
      <c r="J1018" s="96"/>
      <c r="K1018" s="95"/>
      <c r="L1018" s="96"/>
      <c r="M1018" s="95"/>
      <c r="N1018" s="96"/>
      <c r="O1018" s="95"/>
      <c r="P1018" s="96"/>
      <c r="Q1018" s="95"/>
      <c r="R1018" s="96"/>
    </row>
    <row r="1019" spans="1:18" x14ac:dyDescent="0.25">
      <c r="A1019" s="92"/>
      <c r="B1019" s="93"/>
      <c r="C1019" s="92"/>
      <c r="D1019" s="92"/>
      <c r="E1019" s="92"/>
      <c r="F1019" s="92"/>
      <c r="G1019" s="95"/>
      <c r="H1019" s="96"/>
      <c r="I1019" s="93"/>
      <c r="J1019" s="96"/>
      <c r="K1019" s="95"/>
      <c r="L1019" s="96"/>
      <c r="M1019" s="95"/>
      <c r="N1019" s="96"/>
      <c r="O1019" s="95"/>
      <c r="P1019" s="96"/>
      <c r="Q1019" s="95"/>
      <c r="R1019" s="96"/>
    </row>
    <row r="1020" spans="1:18" x14ac:dyDescent="0.25">
      <c r="A1020" s="92"/>
      <c r="B1020" s="93"/>
      <c r="C1020" s="92"/>
      <c r="D1020" s="92"/>
      <c r="E1020" s="92"/>
      <c r="F1020" s="92"/>
      <c r="G1020" s="95"/>
      <c r="H1020" s="96"/>
      <c r="I1020" s="93"/>
      <c r="J1020" s="96"/>
      <c r="K1020" s="95"/>
      <c r="L1020" s="96"/>
      <c r="M1020" s="95"/>
      <c r="N1020" s="96"/>
      <c r="O1020" s="95"/>
      <c r="P1020" s="96"/>
      <c r="Q1020" s="95"/>
      <c r="R1020" s="96"/>
    </row>
    <row r="1021" spans="1:18" x14ac:dyDescent="0.25">
      <c r="A1021" s="92"/>
      <c r="B1021" s="93"/>
      <c r="C1021" s="92"/>
      <c r="D1021" s="92"/>
      <c r="E1021" s="92"/>
      <c r="F1021" s="92"/>
      <c r="G1021" s="95"/>
      <c r="H1021" s="96"/>
      <c r="I1021" s="93"/>
      <c r="J1021" s="96"/>
      <c r="K1021" s="95"/>
      <c r="L1021" s="96"/>
      <c r="M1021" s="95"/>
      <c r="N1021" s="96"/>
      <c r="O1021" s="95"/>
      <c r="P1021" s="96"/>
      <c r="Q1021" s="95"/>
      <c r="R1021" s="96"/>
    </row>
    <row r="1022" spans="1:18" x14ac:dyDescent="0.25">
      <c r="A1022" s="92"/>
      <c r="B1022" s="93"/>
      <c r="C1022" s="92"/>
      <c r="D1022" s="92"/>
      <c r="E1022" s="92"/>
      <c r="F1022" s="92"/>
      <c r="G1022" s="95"/>
      <c r="H1022" s="96"/>
      <c r="I1022" s="93"/>
      <c r="J1022" s="96"/>
      <c r="K1022" s="95"/>
      <c r="L1022" s="96"/>
      <c r="M1022" s="95"/>
      <c r="N1022" s="96"/>
      <c r="O1022" s="95"/>
      <c r="P1022" s="96"/>
      <c r="Q1022" s="95"/>
      <c r="R1022" s="96"/>
    </row>
    <row r="1023" spans="1:18" x14ac:dyDescent="0.25">
      <c r="A1023" s="92"/>
      <c r="B1023" s="93"/>
      <c r="C1023" s="92"/>
      <c r="D1023" s="92"/>
      <c r="E1023" s="92"/>
      <c r="F1023" s="92"/>
      <c r="G1023" s="95"/>
      <c r="H1023" s="96"/>
      <c r="I1023" s="93"/>
      <c r="J1023" s="96"/>
      <c r="K1023" s="95"/>
      <c r="L1023" s="96"/>
      <c r="M1023" s="95"/>
      <c r="N1023" s="96"/>
      <c r="O1023" s="95"/>
      <c r="P1023" s="96"/>
      <c r="Q1023" s="95"/>
      <c r="R1023" s="96"/>
    </row>
  </sheetData>
  <sheetProtection insertRows="0"/>
  <autoFilter ref="A6:R549" xr:uid="{B3FF627F-297B-467E-B77F-D23884181557}">
    <filterColumn colId="3" showButton="0"/>
    <filterColumn colId="4" showButton="0"/>
  </autoFilter>
  <mergeCells count="11">
    <mergeCell ref="G1:R1"/>
    <mergeCell ref="B2:D2"/>
    <mergeCell ref="G2:R2"/>
    <mergeCell ref="B3:D3"/>
    <mergeCell ref="G3:R3"/>
    <mergeCell ref="A1:F1"/>
    <mergeCell ref="B4:D4"/>
    <mergeCell ref="A6:A7"/>
    <mergeCell ref="B6:B7"/>
    <mergeCell ref="C6:C7"/>
    <mergeCell ref="D6:F6"/>
  </mergeCells>
  <phoneticPr fontId="20" type="noConversion"/>
  <pageMargins left="0.31" right="0.2" top="0.32" bottom="0.5" header="0.25" footer="0.3"/>
  <pageSetup scale="65" orientation="landscape" r:id="rId1"/>
  <headerFooter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ADF832474A6F4F8C294B7516DDB43D" ma:contentTypeVersion="19" ma:contentTypeDescription="Create a new document." ma:contentTypeScope="" ma:versionID="fda60c9513fa0cebe797b4b8d4f4b546">
  <xsd:schema xmlns:xsd="http://www.w3.org/2001/XMLSchema" xmlns:xs="http://www.w3.org/2001/XMLSchema" xmlns:p="http://schemas.microsoft.com/office/2006/metadata/properties" xmlns:ns2="055ab5b5-a603-4391-b6c3-7d2fb6de76a6" xmlns:ns3="8a58ca16-43fc-4a5f-a656-da05a4a4cbf9" targetNamespace="http://schemas.microsoft.com/office/2006/metadata/properties" ma:root="true" ma:fieldsID="f31351bea137b23c5eb52f7c6836679e" ns2:_="" ns3:_="">
    <xsd:import namespace="055ab5b5-a603-4391-b6c3-7d2fb6de76a6"/>
    <xsd:import namespace="8a58ca16-43fc-4a5f-a656-da05a4a4c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ab5b5-a603-4391-b6c3-7d2fb6de76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f9ee17c-70ce-4f26-b936-1c9077dee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8ca16-43fc-4a5f-a656-da05a4a4cbf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713cd5-391f-45fc-94ab-f09ba3b07486}" ma:internalName="TaxCatchAll" ma:showField="CatchAllData" ma:web="8a58ca16-43fc-4a5f-a656-da05a4a4cb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58ca16-43fc-4a5f-a656-da05a4a4cbf9" xsi:nil="true"/>
    <lcf76f155ced4ddcb4097134ff3c332f xmlns="055ab5b5-a603-4391-b6c3-7d2fb6de76a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FF7DEC-90B0-4DEB-9058-B1F8EE2D5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5ab5b5-a603-4391-b6c3-7d2fb6de76a6"/>
    <ds:schemaRef ds:uri="8a58ca16-43fc-4a5f-a656-da05a4a4c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F1C7AC-DDAF-43E1-B6F0-E8718BFE19D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8a58ca16-43fc-4a5f-a656-da05a4a4cbf9"/>
    <ds:schemaRef ds:uri="http://purl.org/dc/dcmitype/"/>
    <ds:schemaRef ds:uri="http://schemas.microsoft.com/office/2006/documentManagement/types"/>
    <ds:schemaRef ds:uri="055ab5b5-a603-4391-b6c3-7d2fb6de76a6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B28F45-058F-4B66-9BC9-C7CDB4B6E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Enrollment by Campus</vt:lpstr>
      <vt:lpstr>Operation &amp; Maintenance Sum</vt:lpstr>
      <vt:lpstr>Tuition Rate Schedule</vt:lpstr>
      <vt:lpstr>College Courses for H.S.</vt:lpstr>
      <vt:lpstr>'College Courses for H.S.'!Print_Area</vt:lpstr>
      <vt:lpstr>'Enrollment by Campus'!Print_Area</vt:lpstr>
      <vt:lpstr>'Operation &amp; Maintenance Sum'!Print_Area</vt:lpstr>
      <vt:lpstr>'Tuition Rate Schedule'!Print_Area</vt:lpstr>
      <vt:lpstr>'College Courses for H.S.'!Print_Titles</vt:lpstr>
      <vt:lpstr>'Enrollment by Campus'!Print_Titles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Timm, Gary</dc:creator>
  <cp:lastModifiedBy>Roque, Matthew</cp:lastModifiedBy>
  <cp:lastPrinted>2018-12-18T16:04:12Z</cp:lastPrinted>
  <dcterms:created xsi:type="dcterms:W3CDTF">2018-10-16T14:14:25Z</dcterms:created>
  <dcterms:modified xsi:type="dcterms:W3CDTF">2024-04-25T18:34:55Z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0x01010038ADF832474A6F4F8C294B7516DDB43D</vt:lpwstr>
  </property>
</Properties>
</file>